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kungalv-my.sharepoint.com/personal/oskar_engdahl_kungalv_se/Documents/Skrivbordet/Arvodesreglemente för revidering 2026/"/>
    </mc:Choice>
  </mc:AlternateContent>
  <xr:revisionPtr revIDLastSave="53" documentId="8_{79AFF2D7-A28E-44FA-9801-72F3800B46A4}" xr6:coauthVersionLast="47" xr6:coauthVersionMax="47" xr10:uidLastSave="{2BA7DC9D-DBD5-4173-9615-109D02D6D456}"/>
  <bookViews>
    <workbookView xWindow="0" yWindow="3780" windowWidth="20655" windowHeight="16605" xr2:uid="{00000000-000D-0000-FFFF-FFFF00000000}"/>
  </bookViews>
  <sheets>
    <sheet name="2401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1" i="2" l="1"/>
  <c r="D100" i="2"/>
  <c r="D99" i="2"/>
  <c r="D98" i="2"/>
  <c r="D96" i="2"/>
  <c r="D95" i="2"/>
  <c r="D94" i="2"/>
  <c r="D93" i="2"/>
  <c r="D91" i="2"/>
  <c r="D85" i="2"/>
  <c r="D84" i="2"/>
  <c r="D83" i="2"/>
  <c r="D82" i="2"/>
  <c r="D75" i="2"/>
  <c r="D74" i="2"/>
  <c r="D73" i="2"/>
  <c r="D72" i="2"/>
  <c r="D70" i="2"/>
  <c r="I70" i="2" s="1"/>
  <c r="J70" i="2" s="1"/>
  <c r="H5" i="2"/>
  <c r="K5" i="2"/>
  <c r="A102" i="2"/>
  <c r="L40" i="2"/>
  <c r="D48" i="2"/>
  <c r="D37" i="2"/>
  <c r="I37" i="2" s="1"/>
  <c r="G103" i="2" l="1"/>
  <c r="D53" i="2"/>
  <c r="I53" i="2" s="1"/>
  <c r="J53" i="2" s="1"/>
  <c r="D52" i="2"/>
  <c r="I52" i="2" s="1"/>
  <c r="J52" i="2" s="1"/>
  <c r="D51" i="2"/>
  <c r="I51" i="2" s="1"/>
  <c r="J51" i="2" s="1"/>
  <c r="D47" i="2"/>
  <c r="I47" i="2" s="1"/>
  <c r="D44" i="2"/>
  <c r="I44" i="2" s="1"/>
  <c r="D43" i="2"/>
  <c r="I43" i="2" s="1"/>
  <c r="D41" i="2"/>
  <c r="I41" i="2" s="1"/>
  <c r="D40" i="2"/>
  <c r="I40" i="2" s="1"/>
  <c r="D36" i="2"/>
  <c r="I36" i="2" s="1"/>
  <c r="D35" i="2"/>
  <c r="I35" i="2" s="1"/>
  <c r="D32" i="2"/>
  <c r="I32" i="2" s="1"/>
  <c r="D31" i="2"/>
  <c r="I31" i="2" s="1"/>
  <c r="J31" i="2" s="1"/>
  <c r="D30" i="2"/>
  <c r="I30" i="2" s="1"/>
  <c r="D26" i="2"/>
  <c r="I26" i="2" s="1"/>
  <c r="J26" i="2" s="1"/>
  <c r="D25" i="2"/>
  <c r="I25" i="2" s="1"/>
  <c r="J25" i="2" s="1"/>
  <c r="D24" i="2"/>
  <c r="I24" i="2" s="1"/>
  <c r="J24" i="2" s="1"/>
  <c r="D23" i="2"/>
  <c r="I23" i="2" s="1"/>
  <c r="J23" i="2" s="1"/>
  <c r="D22" i="2"/>
  <c r="I22" i="2" s="1"/>
  <c r="J22" i="2" s="1"/>
  <c r="D19" i="2"/>
  <c r="I19" i="2" s="1"/>
  <c r="D15" i="2"/>
  <c r="I15" i="2" s="1"/>
  <c r="D14" i="2"/>
  <c r="I14" i="2" s="1"/>
  <c r="D13" i="2"/>
  <c r="I13" i="2" s="1"/>
  <c r="D12" i="2"/>
  <c r="I12" i="2" s="1"/>
  <c r="D11" i="2"/>
  <c r="I11" i="2" s="1"/>
  <c r="D10" i="2"/>
  <c r="I10" i="2" s="1"/>
  <c r="D9" i="2"/>
  <c r="I9" i="2" s="1"/>
  <c r="D8" i="2"/>
  <c r="I8" i="2" s="1"/>
  <c r="D7" i="2"/>
  <c r="I7" i="2" s="1"/>
  <c r="J7" i="2" s="1"/>
  <c r="D6" i="2"/>
  <c r="I6" i="2" s="1"/>
  <c r="J6" i="2" s="1"/>
  <c r="J16" i="2"/>
  <c r="H11" i="2" l="1"/>
  <c r="L11" i="2" s="1"/>
  <c r="H37" i="2"/>
  <c r="H47" i="2"/>
  <c r="L47" i="2" s="1"/>
  <c r="H14" i="2"/>
  <c r="L14" i="2" s="1"/>
  <c r="H18" i="2"/>
  <c r="L18" i="2" s="1"/>
  <c r="H44" i="2"/>
  <c r="L44" i="2" s="1"/>
  <c r="H60" i="2"/>
  <c r="H55" i="2"/>
  <c r="H49" i="2"/>
  <c r="H43" i="2"/>
  <c r="H38" i="2"/>
  <c r="H36" i="2"/>
  <c r="H27" i="2"/>
  <c r="J17" i="2"/>
  <c r="H13" i="2"/>
  <c r="H10" i="2"/>
  <c r="H56" i="2"/>
  <c r="H35" i="2"/>
  <c r="H33" i="2"/>
  <c r="H32" i="2"/>
  <c r="H30" i="2"/>
  <c r="H28" i="2"/>
  <c r="H12" i="2"/>
  <c r="H9" i="2"/>
  <c r="H57" i="2"/>
  <c r="H45" i="2"/>
  <c r="H48" i="2"/>
  <c r="H58" i="2"/>
  <c r="H15" i="2"/>
  <c r="H19" i="2"/>
  <c r="J11" i="2" l="1"/>
  <c r="L37" i="2"/>
  <c r="J37" i="2"/>
  <c r="J47" i="2"/>
  <c r="J14" i="2"/>
  <c r="J44" i="2"/>
  <c r="J18" i="2"/>
  <c r="J15" i="2"/>
  <c r="L15" i="2"/>
  <c r="L48" i="2"/>
  <c r="J48" i="2"/>
  <c r="L9" i="2"/>
  <c r="J9" i="2"/>
  <c r="J30" i="2"/>
  <c r="L30" i="2"/>
  <c r="J56" i="2"/>
  <c r="L56" i="2"/>
  <c r="J27" i="2"/>
  <c r="L27" i="2"/>
  <c r="L49" i="2"/>
  <c r="J49" i="2"/>
  <c r="L45" i="2"/>
  <c r="J45" i="2"/>
  <c r="L12" i="2"/>
  <c r="J12" i="2"/>
  <c r="L32" i="2"/>
  <c r="J32" i="2"/>
  <c r="L10" i="2"/>
  <c r="J10" i="2"/>
  <c r="L36" i="2"/>
  <c r="J36" i="2"/>
  <c r="L55" i="2"/>
  <c r="J55" i="2"/>
  <c r="J8" i="2"/>
  <c r="J33" i="2"/>
  <c r="L33" i="2"/>
  <c r="L13" i="2"/>
  <c r="J13" i="2"/>
  <c r="L38" i="2"/>
  <c r="J38" i="2"/>
  <c r="L60" i="2"/>
  <c r="J60" i="2"/>
  <c r="L19" i="2"/>
  <c r="J19" i="2"/>
  <c r="L58" i="2"/>
  <c r="J58" i="2"/>
  <c r="L57" i="2"/>
  <c r="J57" i="2"/>
  <c r="J28" i="2"/>
  <c r="L28" i="2"/>
  <c r="L35" i="2"/>
  <c r="J35" i="2"/>
  <c r="L43" i="2"/>
  <c r="J43" i="2"/>
  <c r="L103" i="2" l="1"/>
  <c r="J103" i="2"/>
</calcChain>
</file>

<file path=xl/sharedStrings.xml><?xml version="1.0" encoding="utf-8"?>
<sst xmlns="http://schemas.openxmlformats.org/spreadsheetml/2006/main" count="249" uniqueCount="92">
  <si>
    <t>Kostnadsberäkning</t>
  </si>
  <si>
    <t>Uppdrag</t>
  </si>
  <si>
    <t>Månads</t>
  </si>
  <si>
    <t>Förutsättningar</t>
  </si>
  <si>
    <t>Antal</t>
  </si>
  <si>
    <t>Årsarvode</t>
  </si>
  <si>
    <t xml:space="preserve">Summa </t>
  </si>
  <si>
    <t>arvode</t>
  </si>
  <si>
    <t>Kommunfullmäktige</t>
  </si>
  <si>
    <t>Erhåller inte ersättning för förlorad arbetsinkomst.</t>
  </si>
  <si>
    <t>Nej</t>
  </si>
  <si>
    <t>Ordförande i Ekonomiberedningen</t>
  </si>
  <si>
    <t xml:space="preserve"> </t>
  </si>
  <si>
    <t>Ja</t>
  </si>
  <si>
    <t>Ordförande i tillfällig beredning</t>
  </si>
  <si>
    <t>Förhöjd sammaträdesers 25%</t>
  </si>
  <si>
    <t>Tillfälliga beredningar</t>
  </si>
  <si>
    <t>Beredningsledamot</t>
  </si>
  <si>
    <t>Kommunstyrelsen</t>
  </si>
  <si>
    <t>KS ordförande</t>
  </si>
  <si>
    <t>Utskottsordförande</t>
  </si>
  <si>
    <t>KS-ledamot + ersättare</t>
  </si>
  <si>
    <t>Utskott</t>
  </si>
  <si>
    <t>Social myndighetsnämnd</t>
  </si>
  <si>
    <t>Arvode o sammanträdesers. utges ej om arvode &gt;= 40% utgår för annat uppdrag</t>
  </si>
  <si>
    <t>Ordförande</t>
  </si>
  <si>
    <t>Beredskapsersättning</t>
  </si>
  <si>
    <t>Ingen ersättning vid utryckning</t>
  </si>
  <si>
    <t>1:e, 2:e vice ordf</t>
  </si>
  <si>
    <t>Ledamot + ersättare</t>
  </si>
  <si>
    <t>Miljö o Byggnadsnämnden</t>
  </si>
  <si>
    <t>Fast arvode avser valår (EU, Riks- kommunal- landstingsval) Förhöjd sammaträdesersättning 25% avser år utan val</t>
  </si>
  <si>
    <t>Ledamot</t>
  </si>
  <si>
    <t>Ungdomsfullmäktige Led + ers</t>
  </si>
  <si>
    <t>Folkhälsoråd</t>
  </si>
  <si>
    <t>Pensionärsråd</t>
  </si>
  <si>
    <t>Handikappråd</t>
  </si>
  <si>
    <t>Idrottsråd</t>
  </si>
  <si>
    <t>Begravningsförrättare</t>
  </si>
  <si>
    <t>Fast beklädnadsbidrag 1200 kr per år</t>
  </si>
  <si>
    <t>Arvodesnämnden</t>
  </si>
  <si>
    <t xml:space="preserve">Ordförande </t>
  </si>
  <si>
    <t xml:space="preserve">Erhåller inte ersättning för förlorad arbetsinomst. </t>
  </si>
  <si>
    <t>Rådet för kulturfrågor</t>
  </si>
  <si>
    <t>ersättning</t>
  </si>
  <si>
    <t>Sammanträdes-</t>
  </si>
  <si>
    <t>tim</t>
  </si>
  <si>
    <t>Förhöjd samman-</t>
  </si>
  <si>
    <t>trädesersättning</t>
  </si>
  <si>
    <t>Kr</t>
  </si>
  <si>
    <t>totalt</t>
  </si>
  <si>
    <t>Total sammanträdes-</t>
  </si>
  <si>
    <t>Vice ordförande kommunfullmäktige inkl. Demokratiberedningen</t>
  </si>
  <si>
    <t>Ordförande kommunfullmäktige  inkl. Demokratiberedningen</t>
  </si>
  <si>
    <t>Ordförande i beredningen för Trygghet och stöd</t>
  </si>
  <si>
    <t>Ordförande i beredningen för Lärande och kultur</t>
  </si>
  <si>
    <t>Ordförande i beredningen för Samhälle och fritid</t>
  </si>
  <si>
    <t>KF ledamot + ersättare</t>
  </si>
  <si>
    <t>AB Kongahälla</t>
  </si>
  <si>
    <t>https://www.riksdagen.se/sv/sa-funkar-riksdagen/ledamoternas-arvoden-och-villkor/ledamoternas-arvoden/</t>
  </si>
  <si>
    <t>Överförmyndarnämnden</t>
  </si>
  <si>
    <t>Valnämnden</t>
  </si>
  <si>
    <t>Kommunrevisionen</t>
  </si>
  <si>
    <t>Lekmannarevisorer</t>
  </si>
  <si>
    <t>Ja 10 timmar</t>
  </si>
  <si>
    <t>Den som har arvode på 40% eller mer har inte rätt till arvode eller sammanträdesersättning i annat uppdrag</t>
  </si>
  <si>
    <t>1:e vice ordförande</t>
  </si>
  <si>
    <t>2:e vice ordförande</t>
  </si>
  <si>
    <t>Kungälv Energi AB</t>
  </si>
  <si>
    <t>Vice ordförande</t>
  </si>
  <si>
    <t>Dotterbolag till Kungälv Energi AB</t>
  </si>
  <si>
    <t xml:space="preserve">Timarvode </t>
  </si>
  <si>
    <t>Bohusläns kommunala exploaterings AB (Bokab)</t>
  </si>
  <si>
    <t>Dotterbolag till Bokab</t>
  </si>
  <si>
    <t xml:space="preserve">Kungälvsbostäder </t>
  </si>
  <si>
    <t>Kungälv Arena AB</t>
  </si>
  <si>
    <t>Bohusläns räddningstjänstförbund (BORF)</t>
  </si>
  <si>
    <t xml:space="preserve">Ledamot </t>
  </si>
  <si>
    <t xml:space="preserve">Kungälvs och Ale kommun väljer hälften av styrelsen och lekmannarevisorerna vardera </t>
  </si>
  <si>
    <t>Fullmäktiges valberedning</t>
  </si>
  <si>
    <t>KS 2:e vice ordförande + Oppositionsråd</t>
  </si>
  <si>
    <t>KS 1:e vice ordförande</t>
  </si>
  <si>
    <t>Vice Utskottsordförande</t>
  </si>
  <si>
    <t>Vice Ordförande i Ekonomiberedningen</t>
  </si>
  <si>
    <t>Vice Ordförande i beredningen för Samhälle och fritid</t>
  </si>
  <si>
    <t>Vice Ordförande i beredningen för Lärande och kultur</t>
  </si>
  <si>
    <t>Vice Ordförande i beredningen för Trygghet och stöd</t>
  </si>
  <si>
    <t>1:e Vice ordförande</t>
  </si>
  <si>
    <t>2:e Vice ordförande</t>
  </si>
  <si>
    <t>Vice Ordförande</t>
  </si>
  <si>
    <t>(Riksdagsmännens arvode 81 400)</t>
  </si>
  <si>
    <t>100% av riksdagsmännens arvode = 81 400 (2026-01-01)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</si>
</sst>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sz val="8"/>
      <color indexed="12"/>
      <name val="Times New Roman"/>
      <family val="1"/>
    </font>
    <font>
      <sz val="8"/>
      <color rgb="FFFF0000"/>
      <name val="Calibri"/>
      <family val="2"/>
      <scheme val="minor"/>
    </font>
    <font>
      <b/>
      <sz val="8"/>
      <color indexed="12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3" fontId="2" fillId="0" borderId="4" xfId="0" applyNumberFormat="1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1" fontId="2" fillId="0" borderId="5" xfId="0" applyNumberFormat="1" applyFont="1" applyBorder="1" applyAlignment="1">
      <alignment vertical="top" wrapText="1"/>
    </xf>
    <xf numFmtId="0" fontId="2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left" vertical="top"/>
    </xf>
    <xf numFmtId="0" fontId="2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" fontId="2" fillId="0" borderId="5" xfId="0" applyNumberFormat="1" applyFont="1" applyBorder="1" applyAlignment="1">
      <alignment horizontal="right" vertical="top" wrapText="1"/>
    </xf>
    <xf numFmtId="0" fontId="2" fillId="0" borderId="9" xfId="0" applyFont="1" applyBorder="1" applyAlignment="1">
      <alignment vertical="top" wrapText="1"/>
    </xf>
    <xf numFmtId="10" fontId="2" fillId="0" borderId="9" xfId="0" applyNumberFormat="1" applyFont="1" applyBorder="1" applyAlignment="1">
      <alignment vertical="top" wrapText="1"/>
    </xf>
    <xf numFmtId="1" fontId="3" fillId="0" borderId="5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10" fontId="2" fillId="0" borderId="4" xfId="0" applyNumberFormat="1" applyFont="1" applyBorder="1" applyAlignment="1">
      <alignment vertical="top" wrapText="1"/>
    </xf>
    <xf numFmtId="1" fontId="2" fillId="0" borderId="4" xfId="0" applyNumberFormat="1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1" fontId="6" fillId="0" borderId="5" xfId="0" applyNumberFormat="1" applyFont="1" applyBorder="1" applyAlignment="1">
      <alignment vertical="top" wrapText="1"/>
    </xf>
    <xf numFmtId="1" fontId="6" fillId="0" borderId="5" xfId="0" applyNumberFormat="1" applyFont="1" applyBorder="1" applyAlignment="1">
      <alignment horizontal="right" vertical="top" wrapText="1"/>
    </xf>
    <xf numFmtId="1" fontId="3" fillId="0" borderId="5" xfId="0" applyNumberFormat="1" applyFont="1" applyBorder="1" applyAlignment="1">
      <alignment horizontal="left" vertical="top"/>
    </xf>
    <xf numFmtId="9" fontId="2" fillId="0" borderId="4" xfId="0" applyNumberFormat="1" applyFont="1" applyBorder="1" applyAlignment="1">
      <alignment vertical="top" wrapText="1"/>
    </xf>
    <xf numFmtId="9" fontId="2" fillId="0" borderId="5" xfId="0" applyNumberFormat="1" applyFont="1" applyBorder="1" applyAlignment="1">
      <alignment vertical="top" wrapText="1"/>
    </xf>
    <xf numFmtId="1" fontId="2" fillId="0" borderId="9" xfId="0" applyNumberFormat="1" applyFont="1" applyBorder="1" applyAlignment="1">
      <alignment vertical="top" wrapText="1"/>
    </xf>
    <xf numFmtId="0" fontId="7" fillId="0" borderId="0" xfId="0" applyFont="1"/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0" fontId="6" fillId="0" borderId="4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1" fontId="8" fillId="0" borderId="5" xfId="0" applyNumberFormat="1" applyFont="1" applyBorder="1" applyAlignment="1">
      <alignment horizontal="left"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10" fontId="2" fillId="0" borderId="4" xfId="0" applyNumberFormat="1" applyFont="1" applyBorder="1" applyAlignment="1">
      <alignment vertical="top"/>
    </xf>
    <xf numFmtId="1" fontId="2" fillId="0" borderId="4" xfId="0" applyNumberFormat="1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" fontId="2" fillId="0" borderId="5" xfId="0" applyNumberFormat="1" applyFont="1" applyBorder="1" applyAlignment="1">
      <alignment vertical="top"/>
    </xf>
    <xf numFmtId="1" fontId="2" fillId="0" borderId="5" xfId="0" applyNumberFormat="1" applyFont="1" applyBorder="1" applyAlignment="1">
      <alignment horizontal="right" vertical="top"/>
    </xf>
    <xf numFmtId="0" fontId="2" fillId="0" borderId="9" xfId="0" applyFont="1" applyBorder="1" applyAlignment="1">
      <alignment vertical="top"/>
    </xf>
    <xf numFmtId="10" fontId="2" fillId="0" borderId="9" xfId="0" applyNumberFormat="1" applyFont="1" applyBorder="1" applyAlignment="1">
      <alignment vertical="top"/>
    </xf>
    <xf numFmtId="1" fontId="2" fillId="0" borderId="9" xfId="0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10" fontId="6" fillId="0" borderId="4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right" vertical="top"/>
    </xf>
    <xf numFmtId="9" fontId="2" fillId="0" borderId="4" xfId="0" applyNumberFormat="1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1" fontId="3" fillId="0" borderId="0" xfId="0" applyNumberFormat="1" applyFont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vertical="top"/>
    </xf>
    <xf numFmtId="0" fontId="5" fillId="4" borderId="2" xfId="0" applyFont="1" applyFill="1" applyBorder="1" applyAlignment="1">
      <alignment horizontal="left" vertical="top"/>
    </xf>
    <xf numFmtId="0" fontId="5" fillId="4" borderId="3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left" vertical="top"/>
    </xf>
    <xf numFmtId="0" fontId="9" fillId="0" borderId="0" xfId="0" applyFont="1"/>
    <xf numFmtId="0" fontId="10" fillId="0" borderId="0" xfId="1"/>
    <xf numFmtId="0" fontId="5" fillId="5" borderId="4" xfId="0" applyFont="1" applyFill="1" applyBorder="1" applyAlignment="1">
      <alignment vertical="top" wrapText="1"/>
    </xf>
    <xf numFmtId="0" fontId="5" fillId="5" borderId="4" xfId="0" applyFont="1" applyFill="1" applyBorder="1" applyAlignment="1">
      <alignment vertical="top"/>
    </xf>
    <xf numFmtId="0" fontId="5" fillId="5" borderId="9" xfId="0" applyFont="1" applyFill="1" applyBorder="1" applyAlignment="1">
      <alignment vertical="top"/>
    </xf>
    <xf numFmtId="0" fontId="2" fillId="5" borderId="4" xfId="0" applyFont="1" applyFill="1" applyBorder="1" applyAlignment="1">
      <alignment vertical="top"/>
    </xf>
    <xf numFmtId="0" fontId="11" fillId="0" borderId="0" xfId="0" applyFont="1" applyAlignment="1">
      <alignment vertical="top"/>
    </xf>
    <xf numFmtId="0" fontId="9" fillId="0" borderId="0" xfId="0" applyFont="1" applyAlignment="1">
      <alignment vertical="top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304800</xdr:colOff>
      <xdr:row>19</xdr:row>
      <xdr:rowOff>285750</xdr:rowOff>
    </xdr:from>
    <xdr:ext cx="184731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221D118-0113-4E57-90FE-4CC3D232EA6F}"/>
            </a:ext>
          </a:extLst>
        </xdr:cNvPr>
        <xdr:cNvSpPr txBox="1"/>
      </xdr:nvSpPr>
      <xdr:spPr>
        <a:xfrm>
          <a:off x="12877800" y="9115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iksdagen.se/sv/sa-funkar-riksdagen/ledamoternas-arvoden-och-villkor/ledamoternas-arvod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8"/>
  <sheetViews>
    <sheetView tabSelected="1" zoomScale="115" zoomScaleNormal="115" workbookViewId="0">
      <pane ySplit="4" topLeftCell="A5" activePane="bottomLeft" state="frozen"/>
      <selection pane="bottomLeft" activeCell="D1" sqref="D1"/>
    </sheetView>
  </sheetViews>
  <sheetFormatPr defaultRowHeight="11.25" x14ac:dyDescent="0.2"/>
  <cols>
    <col min="1" max="1" width="4.85546875" style="5" customWidth="1"/>
    <col min="2" max="2" width="23" style="5" customWidth="1"/>
    <col min="3" max="3" width="6.42578125" style="5" customWidth="1"/>
    <col min="4" max="4" width="7.5703125" style="5" bestFit="1" customWidth="1"/>
    <col min="5" max="5" width="12.5703125" style="5" customWidth="1"/>
    <col min="6" max="6" width="11.85546875" style="5" customWidth="1"/>
    <col min="7" max="7" width="4.85546875" style="5" customWidth="1"/>
    <col min="8" max="8" width="12.140625" style="5" customWidth="1"/>
    <col min="9" max="9" width="8" style="5" customWidth="1"/>
    <col min="10" max="10" width="7.7109375" style="5" customWidth="1"/>
    <col min="11" max="11" width="13.85546875" style="5" customWidth="1"/>
    <col min="12" max="12" width="16.28515625" style="5" customWidth="1"/>
    <col min="13" max="16384" width="9.140625" style="5"/>
  </cols>
  <sheetData>
    <row r="1" spans="1:12" x14ac:dyDescent="0.2">
      <c r="A1" s="1"/>
      <c r="B1" s="1" t="s">
        <v>91</v>
      </c>
      <c r="C1" s="1"/>
      <c r="D1" s="1"/>
      <c r="E1" s="1"/>
      <c r="F1" s="1"/>
      <c r="G1" s="2"/>
      <c r="H1" s="2" t="s">
        <v>0</v>
      </c>
      <c r="I1" s="3"/>
      <c r="J1" s="3"/>
      <c r="K1" s="2"/>
      <c r="L1" s="4"/>
    </row>
    <row r="2" spans="1:12" x14ac:dyDescent="0.2">
      <c r="A2" s="6"/>
      <c r="B2" s="6" t="s">
        <v>90</v>
      </c>
      <c r="C2" s="6"/>
      <c r="D2" s="6"/>
      <c r="E2" s="6"/>
      <c r="F2" s="6"/>
    </row>
    <row r="3" spans="1:12" x14ac:dyDescent="0.2">
      <c r="A3" s="66" t="s">
        <v>4</v>
      </c>
      <c r="B3" s="66" t="s">
        <v>1</v>
      </c>
      <c r="C3" s="67" t="s">
        <v>2</v>
      </c>
      <c r="D3" s="67" t="s">
        <v>49</v>
      </c>
      <c r="E3" s="66" t="s">
        <v>3</v>
      </c>
      <c r="F3" s="66" t="s">
        <v>45</v>
      </c>
      <c r="G3" s="7" t="s">
        <v>4</v>
      </c>
      <c r="H3" s="7" t="s">
        <v>45</v>
      </c>
      <c r="I3" s="7" t="s">
        <v>5</v>
      </c>
      <c r="J3" s="7" t="s">
        <v>6</v>
      </c>
      <c r="K3" s="7" t="s">
        <v>47</v>
      </c>
      <c r="L3" s="64" t="s">
        <v>51</v>
      </c>
    </row>
    <row r="4" spans="1:12" x14ac:dyDescent="0.2">
      <c r="A4" s="68"/>
      <c r="B4" s="68"/>
      <c r="C4" s="69" t="s">
        <v>7</v>
      </c>
      <c r="D4" s="69"/>
      <c r="E4" s="68"/>
      <c r="F4" s="68" t="s">
        <v>44</v>
      </c>
      <c r="G4" s="8" t="s">
        <v>46</v>
      </c>
      <c r="H4" s="8" t="s">
        <v>44</v>
      </c>
      <c r="I4" s="8"/>
      <c r="J4" s="8" t="s">
        <v>50</v>
      </c>
      <c r="K4" s="8" t="s">
        <v>48</v>
      </c>
      <c r="L4" s="65" t="s">
        <v>44</v>
      </c>
    </row>
    <row r="5" spans="1:12" x14ac:dyDescent="0.2">
      <c r="A5" s="9"/>
      <c r="B5" s="72" t="s">
        <v>8</v>
      </c>
      <c r="C5" s="11"/>
      <c r="D5" s="12">
        <v>81400</v>
      </c>
      <c r="E5" s="11"/>
      <c r="F5" s="11"/>
      <c r="G5" s="13"/>
      <c r="H5" s="14">
        <f>D5*0.28%</f>
        <v>227.92000000000004</v>
      </c>
      <c r="I5" s="15"/>
      <c r="J5" s="15"/>
      <c r="K5" s="14">
        <f>D5*0.35%</f>
        <v>284.89999999999998</v>
      </c>
      <c r="L5" s="16"/>
    </row>
    <row r="6" spans="1:12" ht="60" customHeight="1" x14ac:dyDescent="0.2">
      <c r="A6" s="17">
        <v>1</v>
      </c>
      <c r="B6" s="17" t="s">
        <v>53</v>
      </c>
      <c r="C6" s="18">
        <v>0.6</v>
      </c>
      <c r="D6" s="19">
        <f>C6*D5</f>
        <v>48840</v>
      </c>
      <c r="E6" s="20" t="s">
        <v>9</v>
      </c>
      <c r="F6" s="17" t="s">
        <v>10</v>
      </c>
      <c r="G6" s="13"/>
      <c r="H6" s="14"/>
      <c r="I6" s="21">
        <f>A6*D6*12</f>
        <v>586080</v>
      </c>
      <c r="J6" s="21">
        <f>H6+I6</f>
        <v>586080</v>
      </c>
      <c r="K6" s="13"/>
      <c r="L6" s="16"/>
    </row>
    <row r="7" spans="1:12" ht="64.5" customHeight="1" x14ac:dyDescent="0.2">
      <c r="A7" s="17">
        <v>1</v>
      </c>
      <c r="B7" s="17" t="s">
        <v>52</v>
      </c>
      <c r="C7" s="18">
        <v>0.4</v>
      </c>
      <c r="D7" s="19">
        <f>C7*D5</f>
        <v>32560</v>
      </c>
      <c r="E7" s="19" t="s">
        <v>9</v>
      </c>
      <c r="F7" s="17" t="s">
        <v>10</v>
      </c>
      <c r="G7" s="13"/>
      <c r="H7" s="14"/>
      <c r="I7" s="21">
        <f>A7*D7*12</f>
        <v>390720</v>
      </c>
      <c r="J7" s="21">
        <f>H7+I7</f>
        <v>390720</v>
      </c>
      <c r="K7" s="13"/>
      <c r="L7" s="16"/>
    </row>
    <row r="8" spans="1:12" ht="57" customHeight="1" x14ac:dyDescent="0.2">
      <c r="A8" s="13">
        <v>1</v>
      </c>
      <c r="B8" s="22" t="s">
        <v>11</v>
      </c>
      <c r="C8" s="23">
        <v>0.4</v>
      </c>
      <c r="D8" s="22">
        <f>C8*D5</f>
        <v>32560</v>
      </c>
      <c r="E8" s="22" t="s">
        <v>9</v>
      </c>
      <c r="F8" s="22" t="s">
        <v>13</v>
      </c>
      <c r="G8" s="13"/>
      <c r="H8" s="14"/>
      <c r="I8" s="14">
        <f t="shared" ref="I8:I15" si="0">A8*D8*12</f>
        <v>390720</v>
      </c>
      <c r="J8" s="14">
        <f t="shared" ref="J8:J15" si="1">H8+I8</f>
        <v>390720</v>
      </c>
      <c r="K8" s="13"/>
      <c r="L8" s="24"/>
    </row>
    <row r="9" spans="1:12" ht="40.5" customHeight="1" x14ac:dyDescent="0.2">
      <c r="A9" s="25">
        <v>1</v>
      </c>
      <c r="B9" s="11" t="s">
        <v>56</v>
      </c>
      <c r="C9" s="26">
        <v>0.15</v>
      </c>
      <c r="D9" s="27">
        <f>C9*D5</f>
        <v>12210</v>
      </c>
      <c r="E9" s="11" t="s">
        <v>12</v>
      </c>
      <c r="F9" s="11" t="s">
        <v>13</v>
      </c>
      <c r="G9" s="13">
        <v>50</v>
      </c>
      <c r="H9" s="14">
        <f>A9*G9*H5</f>
        <v>11396.000000000002</v>
      </c>
      <c r="I9" s="21">
        <f t="shared" si="0"/>
        <v>146520</v>
      </c>
      <c r="J9" s="14">
        <f t="shared" si="1"/>
        <v>157916</v>
      </c>
      <c r="K9" s="13"/>
      <c r="L9" s="24">
        <f>A9*H9</f>
        <v>11396.000000000002</v>
      </c>
    </row>
    <row r="10" spans="1:12" ht="37.5" customHeight="1" x14ac:dyDescent="0.2">
      <c r="A10" s="25">
        <v>1</v>
      </c>
      <c r="B10" s="11" t="s">
        <v>55</v>
      </c>
      <c r="C10" s="26">
        <v>0.15</v>
      </c>
      <c r="D10" s="27">
        <f>C10*D5</f>
        <v>12210</v>
      </c>
      <c r="E10" s="11" t="s">
        <v>12</v>
      </c>
      <c r="F10" s="11" t="s">
        <v>13</v>
      </c>
      <c r="G10" s="13">
        <v>50</v>
      </c>
      <c r="H10" s="14">
        <f>A10*G10*H5</f>
        <v>11396.000000000002</v>
      </c>
      <c r="I10" s="21">
        <f t="shared" si="0"/>
        <v>146520</v>
      </c>
      <c r="J10" s="14">
        <f t="shared" si="1"/>
        <v>157916</v>
      </c>
      <c r="K10" s="13"/>
      <c r="L10" s="24">
        <f t="shared" ref="L10:L15" si="2">A10*H10</f>
        <v>11396.000000000002</v>
      </c>
    </row>
    <row r="11" spans="1:12" ht="35.25" customHeight="1" x14ac:dyDescent="0.2">
      <c r="A11" s="25">
        <v>1</v>
      </c>
      <c r="B11" s="11" t="s">
        <v>54</v>
      </c>
      <c r="C11" s="26">
        <v>0.15</v>
      </c>
      <c r="D11" s="27">
        <f>C11*D5</f>
        <v>12210</v>
      </c>
      <c r="E11" s="11" t="s">
        <v>12</v>
      </c>
      <c r="F11" s="11" t="s">
        <v>13</v>
      </c>
      <c r="G11" s="13">
        <v>50</v>
      </c>
      <c r="H11" s="14">
        <f>A11*G11*H5</f>
        <v>11396.000000000002</v>
      </c>
      <c r="I11" s="21">
        <f t="shared" si="0"/>
        <v>146520</v>
      </c>
      <c r="J11" s="14">
        <f t="shared" si="1"/>
        <v>157916</v>
      </c>
      <c r="K11" s="13"/>
      <c r="L11" s="24">
        <f t="shared" si="2"/>
        <v>11396.000000000002</v>
      </c>
    </row>
    <row r="12" spans="1:12" ht="22.5" x14ac:dyDescent="0.2">
      <c r="A12" s="25">
        <v>1</v>
      </c>
      <c r="B12" s="11" t="s">
        <v>83</v>
      </c>
      <c r="C12" s="26">
        <v>0.26500000000000001</v>
      </c>
      <c r="D12" s="27">
        <f>C12*D5</f>
        <v>21571</v>
      </c>
      <c r="E12" s="11" t="s">
        <v>12</v>
      </c>
      <c r="F12" s="11" t="s">
        <v>13</v>
      </c>
      <c r="G12" s="13">
        <v>50</v>
      </c>
      <c r="H12" s="14">
        <f>A12*G12*H5</f>
        <v>11396.000000000002</v>
      </c>
      <c r="I12" s="21">
        <f t="shared" si="0"/>
        <v>258852</v>
      </c>
      <c r="J12" s="14">
        <f t="shared" si="1"/>
        <v>270248</v>
      </c>
      <c r="K12" s="13"/>
      <c r="L12" s="24">
        <f t="shared" si="2"/>
        <v>11396.000000000002</v>
      </c>
    </row>
    <row r="13" spans="1:12" ht="22.5" x14ac:dyDescent="0.2">
      <c r="A13" s="25">
        <v>1</v>
      </c>
      <c r="B13" s="11" t="s">
        <v>84</v>
      </c>
      <c r="C13" s="26">
        <v>0.1</v>
      </c>
      <c r="D13" s="27">
        <f>C13*D5</f>
        <v>8140</v>
      </c>
      <c r="E13" s="11" t="s">
        <v>12</v>
      </c>
      <c r="F13" s="11" t="s">
        <v>13</v>
      </c>
      <c r="G13" s="13">
        <v>50</v>
      </c>
      <c r="H13" s="14">
        <f>A13*G13*H5</f>
        <v>11396.000000000002</v>
      </c>
      <c r="I13" s="21">
        <f t="shared" si="0"/>
        <v>97680</v>
      </c>
      <c r="J13" s="14">
        <f t="shared" si="1"/>
        <v>109076</v>
      </c>
      <c r="K13" s="13"/>
      <c r="L13" s="24">
        <f t="shared" si="2"/>
        <v>11396.000000000002</v>
      </c>
    </row>
    <row r="14" spans="1:12" ht="22.5" x14ac:dyDescent="0.2">
      <c r="A14" s="25">
        <v>1</v>
      </c>
      <c r="B14" s="11" t="s">
        <v>85</v>
      </c>
      <c r="C14" s="26">
        <v>0.1</v>
      </c>
      <c r="D14" s="27">
        <f>C14*D5</f>
        <v>8140</v>
      </c>
      <c r="E14" s="11" t="s">
        <v>12</v>
      </c>
      <c r="F14" s="11" t="s">
        <v>13</v>
      </c>
      <c r="G14" s="13">
        <v>50</v>
      </c>
      <c r="H14" s="14">
        <f>A14*G14*H5</f>
        <v>11396.000000000002</v>
      </c>
      <c r="I14" s="21">
        <f t="shared" si="0"/>
        <v>97680</v>
      </c>
      <c r="J14" s="14">
        <f t="shared" si="1"/>
        <v>109076</v>
      </c>
      <c r="K14" s="13"/>
      <c r="L14" s="24">
        <f t="shared" si="2"/>
        <v>11396.000000000002</v>
      </c>
    </row>
    <row r="15" spans="1:12" ht="22.5" x14ac:dyDescent="0.2">
      <c r="A15" s="25">
        <v>1</v>
      </c>
      <c r="B15" s="11" t="s">
        <v>86</v>
      </c>
      <c r="C15" s="26">
        <v>0.1</v>
      </c>
      <c r="D15" s="27">
        <f>C15*D5</f>
        <v>8140</v>
      </c>
      <c r="E15" s="11" t="s">
        <v>12</v>
      </c>
      <c r="F15" s="11" t="s">
        <v>13</v>
      </c>
      <c r="G15" s="13">
        <v>50</v>
      </c>
      <c r="H15" s="14">
        <f>A15*G15*H5</f>
        <v>11396.000000000002</v>
      </c>
      <c r="I15" s="21">
        <f t="shared" si="0"/>
        <v>97680</v>
      </c>
      <c r="J15" s="14">
        <f t="shared" si="1"/>
        <v>109076</v>
      </c>
      <c r="K15" s="13"/>
      <c r="L15" s="24">
        <f t="shared" si="2"/>
        <v>11396.000000000002</v>
      </c>
    </row>
    <row r="16" spans="1:12" ht="33.75" x14ac:dyDescent="0.2">
      <c r="A16" s="25"/>
      <c r="B16" s="11" t="s">
        <v>14</v>
      </c>
      <c r="C16" s="11" t="s">
        <v>12</v>
      </c>
      <c r="D16" s="11"/>
      <c r="E16" s="11" t="s">
        <v>15</v>
      </c>
      <c r="F16" s="11" t="s">
        <v>13</v>
      </c>
      <c r="G16" s="28">
        <v>50</v>
      </c>
      <c r="H16" s="29"/>
      <c r="I16" s="30"/>
      <c r="J16" s="29">
        <f>G16*K5</f>
        <v>14244.999999999998</v>
      </c>
      <c r="K16" s="13"/>
      <c r="L16" s="31"/>
    </row>
    <row r="17" spans="1:17" ht="27" customHeight="1" x14ac:dyDescent="0.2">
      <c r="A17" s="25"/>
      <c r="B17" s="11" t="s">
        <v>16</v>
      </c>
      <c r="C17" s="11"/>
      <c r="D17" s="11"/>
      <c r="E17" s="11"/>
      <c r="F17" s="11" t="s">
        <v>13</v>
      </c>
      <c r="G17" s="28">
        <v>200</v>
      </c>
      <c r="H17" s="29"/>
      <c r="I17" s="30"/>
      <c r="J17" s="29">
        <f>G17*H5</f>
        <v>45584.000000000007</v>
      </c>
      <c r="K17" s="13"/>
      <c r="L17" s="31"/>
    </row>
    <row r="18" spans="1:17" ht="28.5" customHeight="1" x14ac:dyDescent="0.2">
      <c r="A18" s="25">
        <v>83</v>
      </c>
      <c r="B18" s="11" t="s">
        <v>57</v>
      </c>
      <c r="C18" s="11" t="s">
        <v>12</v>
      </c>
      <c r="D18" s="11"/>
      <c r="E18" s="11"/>
      <c r="F18" s="11" t="s">
        <v>13</v>
      </c>
      <c r="G18" s="13">
        <v>100</v>
      </c>
      <c r="H18" s="14">
        <f>G18*H5</f>
        <v>22792.000000000004</v>
      </c>
      <c r="I18" s="21"/>
      <c r="J18" s="21">
        <f>A18*H18</f>
        <v>1891736.0000000002</v>
      </c>
      <c r="K18" s="13"/>
      <c r="L18" s="31">
        <f>A18*H18</f>
        <v>1891736.0000000002</v>
      </c>
    </row>
    <row r="19" spans="1:17" ht="28.5" customHeight="1" x14ac:dyDescent="0.2">
      <c r="A19" s="25">
        <v>45</v>
      </c>
      <c r="B19" s="11" t="s">
        <v>17</v>
      </c>
      <c r="C19" s="32">
        <v>0.01</v>
      </c>
      <c r="D19" s="27">
        <f>C19*D5</f>
        <v>814</v>
      </c>
      <c r="E19" s="11"/>
      <c r="F19" s="11" t="s">
        <v>13</v>
      </c>
      <c r="G19" s="13">
        <v>50</v>
      </c>
      <c r="H19" s="14">
        <f>G19*H5</f>
        <v>11396.000000000002</v>
      </c>
      <c r="I19" s="21">
        <f>D19*12</f>
        <v>9768</v>
      </c>
      <c r="J19" s="21">
        <f>H19+I19</f>
        <v>21164</v>
      </c>
      <c r="K19" s="13"/>
      <c r="L19" s="31">
        <f>A19*H19</f>
        <v>512820.00000000006</v>
      </c>
      <c r="M19" s="70"/>
      <c r="N19" s="70"/>
      <c r="O19" s="70"/>
      <c r="P19" s="70"/>
      <c r="Q19" s="70"/>
    </row>
    <row r="20" spans="1:17" ht="28.5" customHeight="1" x14ac:dyDescent="0.2">
      <c r="A20" s="25"/>
      <c r="B20" s="11"/>
      <c r="C20" s="32"/>
      <c r="D20" s="27"/>
      <c r="E20" s="11"/>
      <c r="F20" s="11"/>
      <c r="G20" s="13"/>
      <c r="H20" s="14"/>
      <c r="I20" s="21"/>
      <c r="J20" s="21"/>
      <c r="K20" s="13"/>
      <c r="L20" s="31"/>
    </row>
    <row r="21" spans="1:17" ht="23.25" customHeight="1" x14ac:dyDescent="0.2">
      <c r="A21" s="9"/>
      <c r="B21" s="72" t="s">
        <v>18</v>
      </c>
      <c r="C21" s="11"/>
      <c r="D21" s="11"/>
      <c r="E21" s="11"/>
      <c r="F21" s="11"/>
      <c r="G21" s="13"/>
      <c r="H21" s="14"/>
      <c r="I21" s="21"/>
      <c r="J21" s="21"/>
      <c r="K21" s="13"/>
      <c r="L21" s="31"/>
    </row>
    <row r="22" spans="1:17" ht="45" x14ac:dyDescent="0.2">
      <c r="A22" s="17">
        <v>1</v>
      </c>
      <c r="B22" s="17" t="s">
        <v>19</v>
      </c>
      <c r="C22" s="18">
        <v>1</v>
      </c>
      <c r="D22" s="20">
        <f>C22*D5</f>
        <v>81400</v>
      </c>
      <c r="E22" s="20" t="s">
        <v>9</v>
      </c>
      <c r="F22" s="17" t="s">
        <v>10</v>
      </c>
      <c r="G22" s="13"/>
      <c r="H22" s="14" t="s">
        <v>12</v>
      </c>
      <c r="I22" s="21">
        <f>A22*D22*12</f>
        <v>976800</v>
      </c>
      <c r="J22" s="21">
        <f>I22</f>
        <v>976800</v>
      </c>
      <c r="K22" s="13"/>
      <c r="L22" s="31"/>
    </row>
    <row r="23" spans="1:17" ht="45" x14ac:dyDescent="0.2">
      <c r="A23" s="13">
        <v>1</v>
      </c>
      <c r="B23" s="13" t="s">
        <v>80</v>
      </c>
      <c r="C23" s="33">
        <v>1</v>
      </c>
      <c r="D23" s="34">
        <f>C23*D5</f>
        <v>81400</v>
      </c>
      <c r="E23" s="22" t="s">
        <v>9</v>
      </c>
      <c r="F23" s="13" t="s">
        <v>10</v>
      </c>
      <c r="G23" s="33" t="s">
        <v>12</v>
      </c>
      <c r="H23" s="14"/>
      <c r="I23" s="21">
        <f>A23*D23*12</f>
        <v>976800</v>
      </c>
      <c r="J23" s="21">
        <f>I23</f>
        <v>976800</v>
      </c>
      <c r="K23" s="13" t="s">
        <v>12</v>
      </c>
      <c r="L23" s="31"/>
      <c r="M23" s="70"/>
      <c r="N23" s="35"/>
      <c r="O23" s="35"/>
    </row>
    <row r="24" spans="1:17" ht="52.5" customHeight="1" x14ac:dyDescent="0.2">
      <c r="A24" s="17">
        <v>1</v>
      </c>
      <c r="B24" s="17" t="s">
        <v>81</v>
      </c>
      <c r="C24" s="18">
        <v>1</v>
      </c>
      <c r="D24" s="20">
        <f>C24*D5</f>
        <v>81400</v>
      </c>
      <c r="E24" s="20" t="s">
        <v>9</v>
      </c>
      <c r="F24" s="36" t="s">
        <v>10</v>
      </c>
      <c r="G24" s="17" t="s">
        <v>12</v>
      </c>
      <c r="H24" s="14"/>
      <c r="I24" s="21">
        <f>A24*D24*12</f>
        <v>976800</v>
      </c>
      <c r="J24" s="21">
        <f>H24+I24</f>
        <v>976800</v>
      </c>
      <c r="K24" s="13"/>
      <c r="L24" s="31"/>
    </row>
    <row r="25" spans="1:17" ht="54.75" customHeight="1" x14ac:dyDescent="0.2">
      <c r="A25" s="13">
        <v>3</v>
      </c>
      <c r="B25" s="13" t="s">
        <v>20</v>
      </c>
      <c r="C25" s="33">
        <v>0.6</v>
      </c>
      <c r="D25" s="22">
        <f>C25*D5</f>
        <v>48840</v>
      </c>
      <c r="E25" s="22" t="s">
        <v>9</v>
      </c>
      <c r="F25" s="37" t="s">
        <v>10</v>
      </c>
      <c r="G25" s="13"/>
      <c r="H25" s="14"/>
      <c r="I25" s="21">
        <f>D25*12</f>
        <v>586080</v>
      </c>
      <c r="J25" s="21">
        <f>A25*I25</f>
        <v>1758240</v>
      </c>
      <c r="K25" s="13"/>
      <c r="L25" s="31"/>
    </row>
    <row r="26" spans="1:17" ht="53.25" customHeight="1" x14ac:dyDescent="0.2">
      <c r="A26" s="25">
        <v>3</v>
      </c>
      <c r="B26" s="11" t="s">
        <v>82</v>
      </c>
      <c r="C26" s="26">
        <v>0.4</v>
      </c>
      <c r="D26" s="11">
        <f>C26*D5</f>
        <v>32560</v>
      </c>
      <c r="E26" s="13" t="s">
        <v>42</v>
      </c>
      <c r="F26" s="38" t="s">
        <v>10</v>
      </c>
      <c r="G26" s="25" t="s">
        <v>12</v>
      </c>
      <c r="H26" s="14" t="s">
        <v>12</v>
      </c>
      <c r="I26" s="21">
        <f>D26*12</f>
        <v>390720</v>
      </c>
      <c r="J26" s="21">
        <f>A26*I26</f>
        <v>1172160</v>
      </c>
      <c r="K26" s="13" t="s">
        <v>12</v>
      </c>
      <c r="L26" s="31" t="s">
        <v>12</v>
      </c>
    </row>
    <row r="27" spans="1:17" ht="29.25" customHeight="1" x14ac:dyDescent="0.2">
      <c r="A27" s="25">
        <v>17</v>
      </c>
      <c r="B27" s="11" t="s">
        <v>21</v>
      </c>
      <c r="C27" s="11"/>
      <c r="D27" s="11"/>
      <c r="E27" s="11"/>
      <c r="F27" s="38" t="s">
        <v>13</v>
      </c>
      <c r="G27" s="13">
        <v>140</v>
      </c>
      <c r="H27" s="14">
        <f>G27*H5</f>
        <v>31908.800000000007</v>
      </c>
      <c r="I27" s="21"/>
      <c r="J27" s="21">
        <f>A27*H27</f>
        <v>542449.60000000009</v>
      </c>
      <c r="K27" s="13"/>
      <c r="L27" s="31">
        <f>A27*H27</f>
        <v>542449.60000000009</v>
      </c>
    </row>
    <row r="28" spans="1:17" ht="30" customHeight="1" x14ac:dyDescent="0.2">
      <c r="A28" s="25">
        <v>17</v>
      </c>
      <c r="B28" s="11" t="s">
        <v>22</v>
      </c>
      <c r="C28" s="11"/>
      <c r="D28" s="11"/>
      <c r="E28" s="11"/>
      <c r="F28" s="38" t="s">
        <v>13</v>
      </c>
      <c r="G28" s="13">
        <v>80</v>
      </c>
      <c r="H28" s="14">
        <f>G28*H5</f>
        <v>18233.600000000002</v>
      </c>
      <c r="I28" s="21"/>
      <c r="J28" s="21">
        <f>A28*H28</f>
        <v>309971.20000000001</v>
      </c>
      <c r="K28" s="13" t="s">
        <v>12</v>
      </c>
      <c r="L28" s="31">
        <f>A28*H28</f>
        <v>309971.20000000001</v>
      </c>
    </row>
    <row r="29" spans="1:17" ht="63" x14ac:dyDescent="0.2">
      <c r="A29" s="9"/>
      <c r="B29" s="72" t="s">
        <v>23</v>
      </c>
      <c r="C29" s="11"/>
      <c r="D29" s="11"/>
      <c r="E29" s="10" t="s">
        <v>24</v>
      </c>
      <c r="F29" s="38"/>
      <c r="G29" s="13"/>
      <c r="H29" s="14"/>
      <c r="I29" s="21"/>
      <c r="J29" s="21"/>
      <c r="K29" s="13" t="s">
        <v>12</v>
      </c>
      <c r="L29" s="31" t="s">
        <v>12</v>
      </c>
    </row>
    <row r="30" spans="1:17" ht="22.5" customHeight="1" x14ac:dyDescent="0.2">
      <c r="A30" s="25">
        <v>1</v>
      </c>
      <c r="B30" s="11" t="s">
        <v>25</v>
      </c>
      <c r="C30" s="39">
        <v>0.1</v>
      </c>
      <c r="D30" s="27">
        <f>C30*D5</f>
        <v>8140</v>
      </c>
      <c r="E30" s="11" t="s">
        <v>12</v>
      </c>
      <c r="F30" s="40" t="s">
        <v>13</v>
      </c>
      <c r="G30" s="13">
        <v>160</v>
      </c>
      <c r="H30" s="14">
        <f>G30*H5</f>
        <v>36467.200000000004</v>
      </c>
      <c r="I30" s="21">
        <f>D30*12</f>
        <v>97680</v>
      </c>
      <c r="J30" s="21">
        <f>A30*(H30+I30)</f>
        <v>134147.20000000001</v>
      </c>
      <c r="K30" s="13"/>
      <c r="L30" s="41">
        <f>A30*H30</f>
        <v>36467.200000000004</v>
      </c>
    </row>
    <row r="31" spans="1:17" ht="22.5" x14ac:dyDescent="0.2">
      <c r="A31" s="25">
        <v>3</v>
      </c>
      <c r="B31" s="11" t="s">
        <v>26</v>
      </c>
      <c r="C31" s="39">
        <v>0.05</v>
      </c>
      <c r="D31" s="27">
        <f>C31*D5</f>
        <v>4070</v>
      </c>
      <c r="E31" s="11" t="s">
        <v>27</v>
      </c>
      <c r="F31" s="38"/>
      <c r="G31" s="13" t="s">
        <v>12</v>
      </c>
      <c r="H31" s="14"/>
      <c r="I31" s="21">
        <f>D31*12</f>
        <v>48840</v>
      </c>
      <c r="J31" s="21">
        <f>A31*I31</f>
        <v>146520</v>
      </c>
      <c r="K31" s="13"/>
      <c r="L31" s="41"/>
      <c r="M31" s="70"/>
    </row>
    <row r="32" spans="1:17" ht="30" customHeight="1" x14ac:dyDescent="0.2">
      <c r="A32" s="25">
        <v>2</v>
      </c>
      <c r="B32" s="11" t="s">
        <v>28</v>
      </c>
      <c r="C32" s="39">
        <v>6.6000000000000003E-2</v>
      </c>
      <c r="D32" s="27">
        <f>C32*D5</f>
        <v>5372.4000000000005</v>
      </c>
      <c r="E32" s="11" t="s">
        <v>12</v>
      </c>
      <c r="F32" s="40" t="s">
        <v>13</v>
      </c>
      <c r="G32" s="13">
        <v>160</v>
      </c>
      <c r="H32" s="14">
        <f>G32*H5</f>
        <v>36467.200000000004</v>
      </c>
      <c r="I32" s="21">
        <f>D32*12</f>
        <v>64468.800000000003</v>
      </c>
      <c r="J32" s="21">
        <f>A32*(H32+I32)</f>
        <v>201872</v>
      </c>
      <c r="K32" s="13"/>
      <c r="L32" s="41">
        <f>A32*H32</f>
        <v>72934.400000000009</v>
      </c>
    </row>
    <row r="33" spans="1:12" ht="27.75" customHeight="1" x14ac:dyDescent="0.2">
      <c r="A33" s="25">
        <v>5</v>
      </c>
      <c r="B33" s="11" t="s">
        <v>29</v>
      </c>
      <c r="C33" s="11" t="s">
        <v>12</v>
      </c>
      <c r="D33" s="11"/>
      <c r="E33" s="11"/>
      <c r="F33" s="40" t="s">
        <v>13</v>
      </c>
      <c r="G33" s="13">
        <v>160</v>
      </c>
      <c r="H33" s="14">
        <f>G33*H5</f>
        <v>36467.200000000004</v>
      </c>
      <c r="I33" s="21"/>
      <c r="J33" s="21">
        <f>A33*H33</f>
        <v>182336.00000000003</v>
      </c>
      <c r="K33" s="13"/>
      <c r="L33" s="31">
        <f>A33*H33</f>
        <v>182336.00000000003</v>
      </c>
    </row>
    <row r="34" spans="1:12" ht="53.25" customHeight="1" x14ac:dyDescent="0.2">
      <c r="A34" s="25"/>
      <c r="B34" s="72" t="s">
        <v>30</v>
      </c>
      <c r="C34" s="11"/>
      <c r="D34" s="11"/>
      <c r="E34" s="11"/>
      <c r="F34" s="38"/>
      <c r="G34" s="13"/>
      <c r="H34" s="14"/>
      <c r="I34" s="21"/>
      <c r="J34" s="21"/>
      <c r="K34" s="13"/>
      <c r="L34" s="31"/>
    </row>
    <row r="35" spans="1:12" ht="30" customHeight="1" x14ac:dyDescent="0.2">
      <c r="A35" s="25">
        <v>1</v>
      </c>
      <c r="B35" s="11" t="s">
        <v>25</v>
      </c>
      <c r="C35" s="26">
        <v>0.1</v>
      </c>
      <c r="D35" s="27">
        <f>C35*D5</f>
        <v>8140</v>
      </c>
      <c r="E35" s="11" t="s">
        <v>12</v>
      </c>
      <c r="F35" s="38" t="s">
        <v>13</v>
      </c>
      <c r="G35" s="13">
        <v>70</v>
      </c>
      <c r="H35" s="14">
        <f>G35*H5</f>
        <v>15954.400000000003</v>
      </c>
      <c r="I35" s="21">
        <f>D35*12</f>
        <v>97680</v>
      </c>
      <c r="J35" s="21">
        <f>A35*(H35+I35)</f>
        <v>113634.40000000001</v>
      </c>
      <c r="K35" s="13"/>
      <c r="L35" s="31">
        <f>A35*H35</f>
        <v>15954.400000000003</v>
      </c>
    </row>
    <row r="36" spans="1:12" ht="29.25" customHeight="1" x14ac:dyDescent="0.2">
      <c r="A36" s="42">
        <v>1</v>
      </c>
      <c r="B36" s="43" t="s">
        <v>87</v>
      </c>
      <c r="C36" s="44">
        <v>6.6000000000000003E-2</v>
      </c>
      <c r="D36" s="45">
        <f>C36*D5</f>
        <v>5372.4000000000005</v>
      </c>
      <c r="E36" s="43" t="s">
        <v>12</v>
      </c>
      <c r="F36" s="46" t="s">
        <v>13</v>
      </c>
      <c r="G36" s="47">
        <v>70</v>
      </c>
      <c r="H36" s="48">
        <f>G36*H5</f>
        <v>15954.400000000003</v>
      </c>
      <c r="I36" s="49">
        <f>D36*12</f>
        <v>64468.800000000003</v>
      </c>
      <c r="J36" s="49">
        <f>A36*(H36+I36)</f>
        <v>80423.200000000012</v>
      </c>
      <c r="K36" s="47"/>
      <c r="L36" s="31">
        <f>A36*H36</f>
        <v>15954.400000000003</v>
      </c>
    </row>
    <row r="37" spans="1:12" ht="30" customHeight="1" x14ac:dyDescent="0.2">
      <c r="A37" s="42">
        <v>1</v>
      </c>
      <c r="B37" s="43" t="s">
        <v>88</v>
      </c>
      <c r="C37" s="44">
        <v>6.6000000000000003E-2</v>
      </c>
      <c r="D37" s="45">
        <f>C37*D5</f>
        <v>5372.4000000000005</v>
      </c>
      <c r="E37" s="43" t="s">
        <v>12</v>
      </c>
      <c r="F37" s="46" t="s">
        <v>13</v>
      </c>
      <c r="G37" s="47">
        <v>70</v>
      </c>
      <c r="H37" s="48">
        <f>G37*H5</f>
        <v>15954.400000000003</v>
      </c>
      <c r="I37" s="49">
        <f>D37*12</f>
        <v>64468.800000000003</v>
      </c>
      <c r="J37" s="49">
        <f>A37*(H37+I37)</f>
        <v>80423.200000000012</v>
      </c>
      <c r="K37" s="47"/>
      <c r="L37" s="31">
        <f>A37*H37</f>
        <v>15954.400000000003</v>
      </c>
    </row>
    <row r="38" spans="1:12" ht="30" customHeight="1" x14ac:dyDescent="0.2">
      <c r="A38" s="42">
        <v>7</v>
      </c>
      <c r="B38" s="43" t="s">
        <v>29</v>
      </c>
      <c r="C38" s="43" t="s">
        <v>12</v>
      </c>
      <c r="D38" s="43"/>
      <c r="E38" s="43"/>
      <c r="F38" s="46" t="s">
        <v>13</v>
      </c>
      <c r="G38" s="47">
        <v>70</v>
      </c>
      <c r="H38" s="48">
        <f>G38*H5</f>
        <v>15954.400000000003</v>
      </c>
      <c r="I38" s="49"/>
      <c r="J38" s="49">
        <f>A38*H38</f>
        <v>111680.80000000002</v>
      </c>
      <c r="K38" s="47"/>
      <c r="L38" s="31">
        <f>A38*H38</f>
        <v>111680.80000000002</v>
      </c>
    </row>
    <row r="39" spans="1:12" ht="42.75" customHeight="1" x14ac:dyDescent="0.2">
      <c r="A39" s="42"/>
      <c r="B39" s="73" t="s">
        <v>40</v>
      </c>
      <c r="C39" s="43"/>
      <c r="D39" s="43"/>
      <c r="E39" s="43"/>
      <c r="F39" s="46"/>
      <c r="G39" s="47"/>
      <c r="H39" s="48"/>
      <c r="I39" s="49"/>
      <c r="J39" s="49"/>
      <c r="K39" s="47"/>
      <c r="L39" s="31"/>
    </row>
    <row r="40" spans="1:12" ht="30" customHeight="1" x14ac:dyDescent="0.2">
      <c r="A40" s="25">
        <v>1</v>
      </c>
      <c r="B40" s="11" t="s">
        <v>41</v>
      </c>
      <c r="C40" s="26">
        <v>4.8800000000000003E-2</v>
      </c>
      <c r="D40" s="12">
        <f>C40*D5</f>
        <v>3972.32</v>
      </c>
      <c r="E40" s="11"/>
      <c r="F40" s="11" t="s">
        <v>13</v>
      </c>
      <c r="G40" s="13"/>
      <c r="H40" s="14"/>
      <c r="I40" s="21">
        <f>D40*12</f>
        <v>47667.840000000004</v>
      </c>
      <c r="J40" s="14"/>
      <c r="K40" s="13"/>
      <c r="L40" s="31">
        <f>A40*H40</f>
        <v>0</v>
      </c>
    </row>
    <row r="41" spans="1:12" ht="29.25" customHeight="1" x14ac:dyDescent="0.2">
      <c r="A41" s="25">
        <v>1</v>
      </c>
      <c r="B41" s="11" t="s">
        <v>89</v>
      </c>
      <c r="C41" s="26">
        <v>3.2500000000000001E-2</v>
      </c>
      <c r="D41" s="27">
        <f>C41*D5</f>
        <v>2645.5</v>
      </c>
      <c r="E41" s="11"/>
      <c r="F41" s="11" t="s">
        <v>13</v>
      </c>
      <c r="G41" s="13"/>
      <c r="H41" s="14"/>
      <c r="I41" s="21">
        <f>D41*12</f>
        <v>31746</v>
      </c>
      <c r="J41" s="14"/>
      <c r="K41" s="13"/>
      <c r="L41" s="31"/>
    </row>
    <row r="42" spans="1:12" ht="45" customHeight="1" x14ac:dyDescent="0.2">
      <c r="A42" s="42"/>
      <c r="B42" s="73" t="s">
        <v>60</v>
      </c>
      <c r="C42" s="43"/>
      <c r="D42" s="43"/>
      <c r="E42" s="43"/>
      <c r="F42" s="46"/>
      <c r="G42" s="47"/>
      <c r="H42" s="48"/>
      <c r="I42" s="49"/>
      <c r="J42" s="49"/>
      <c r="K42" s="47"/>
      <c r="L42" s="31"/>
    </row>
    <row r="43" spans="1:12" ht="30" customHeight="1" x14ac:dyDescent="0.2">
      <c r="A43" s="42">
        <v>1</v>
      </c>
      <c r="B43" s="43" t="s">
        <v>25</v>
      </c>
      <c r="C43" s="44">
        <v>0.1</v>
      </c>
      <c r="D43" s="45">
        <f>C43*D5</f>
        <v>8140</v>
      </c>
      <c r="E43" s="43" t="s">
        <v>12</v>
      </c>
      <c r="F43" s="46" t="s">
        <v>13</v>
      </c>
      <c r="G43" s="47">
        <v>30</v>
      </c>
      <c r="H43" s="48">
        <f>G43*H5</f>
        <v>6837.6000000000013</v>
      </c>
      <c r="I43" s="49">
        <f>D43*12</f>
        <v>97680</v>
      </c>
      <c r="J43" s="49">
        <f>A43*(H43+I43)</f>
        <v>104517.6</v>
      </c>
      <c r="K43" s="47"/>
      <c r="L43" s="31">
        <f>A43*H43</f>
        <v>6837.6000000000013</v>
      </c>
    </row>
    <row r="44" spans="1:12" ht="29.25" customHeight="1" x14ac:dyDescent="0.2">
      <c r="A44" s="47">
        <v>1</v>
      </c>
      <c r="B44" s="50" t="s">
        <v>69</v>
      </c>
      <c r="C44" s="51">
        <v>6.6000000000000003E-2</v>
      </c>
      <c r="D44" s="52">
        <f>C44*D5</f>
        <v>5372.4000000000005</v>
      </c>
      <c r="E44" s="50" t="s">
        <v>12</v>
      </c>
      <c r="F44" s="53" t="s">
        <v>13</v>
      </c>
      <c r="G44" s="47">
        <v>30</v>
      </c>
      <c r="H44" s="48">
        <f>G44*H5</f>
        <v>6837.6000000000013</v>
      </c>
      <c r="I44" s="49">
        <f>D44*12</f>
        <v>64468.800000000003</v>
      </c>
      <c r="J44" s="49">
        <f>A44*(H44+I44)</f>
        <v>71306.400000000009</v>
      </c>
      <c r="K44" s="47"/>
      <c r="L44" s="31">
        <f>A44*H44</f>
        <v>6837.6000000000013</v>
      </c>
    </row>
    <row r="45" spans="1:12" ht="29.25" customHeight="1" x14ac:dyDescent="0.2">
      <c r="A45" s="42">
        <v>4</v>
      </c>
      <c r="B45" s="43" t="s">
        <v>29</v>
      </c>
      <c r="C45" s="43" t="s">
        <v>12</v>
      </c>
      <c r="D45" s="43"/>
      <c r="E45" s="43"/>
      <c r="F45" s="46" t="s">
        <v>13</v>
      </c>
      <c r="G45" s="47">
        <v>30</v>
      </c>
      <c r="H45" s="48">
        <f>G45*H5</f>
        <v>6837.6000000000013</v>
      </c>
      <c r="I45" s="49"/>
      <c r="J45" s="49">
        <f>A45*H45</f>
        <v>27350.400000000005</v>
      </c>
      <c r="K45" s="47"/>
      <c r="L45" s="31">
        <f>A45*H45</f>
        <v>27350.400000000005</v>
      </c>
    </row>
    <row r="46" spans="1:12" ht="45.75" customHeight="1" x14ac:dyDescent="0.2">
      <c r="A46" s="54"/>
      <c r="B46" s="73" t="s">
        <v>61</v>
      </c>
      <c r="C46" s="43"/>
      <c r="D46" s="43"/>
      <c r="E46" s="43"/>
      <c r="F46" s="46"/>
      <c r="G46" s="47"/>
      <c r="H46" s="48"/>
      <c r="I46" s="49"/>
      <c r="J46" s="49"/>
      <c r="K46" s="47"/>
      <c r="L46" s="31"/>
    </row>
    <row r="47" spans="1:12" ht="90" x14ac:dyDescent="0.2">
      <c r="A47" s="42">
        <v>1</v>
      </c>
      <c r="B47" s="43" t="s">
        <v>25</v>
      </c>
      <c r="C47" s="55">
        <v>3.5000000000000003E-2</v>
      </c>
      <c r="D47" s="45">
        <f>C47*D5</f>
        <v>2849.0000000000005</v>
      </c>
      <c r="E47" s="11" t="s">
        <v>31</v>
      </c>
      <c r="F47" s="46" t="s">
        <v>13</v>
      </c>
      <c r="G47" s="47">
        <v>45</v>
      </c>
      <c r="H47" s="56">
        <f>G47*H5</f>
        <v>10256.400000000001</v>
      </c>
      <c r="I47" s="57">
        <f>A47*D47*12</f>
        <v>34188.000000000007</v>
      </c>
      <c r="J47" s="49">
        <f>H47+I47</f>
        <v>44444.400000000009</v>
      </c>
      <c r="K47" s="47"/>
      <c r="L47" s="31">
        <f>A47*H47</f>
        <v>10256.400000000001</v>
      </c>
    </row>
    <row r="48" spans="1:12" ht="27" customHeight="1" x14ac:dyDescent="0.2">
      <c r="A48" s="42">
        <v>1</v>
      </c>
      <c r="B48" s="43" t="s">
        <v>69</v>
      </c>
      <c r="C48" s="44">
        <v>2.3300000000000001E-2</v>
      </c>
      <c r="D48" s="45">
        <f>C48*D5</f>
        <v>1896.6200000000001</v>
      </c>
      <c r="E48" s="43"/>
      <c r="F48" s="46" t="s">
        <v>13</v>
      </c>
      <c r="G48" s="47">
        <v>20</v>
      </c>
      <c r="H48" s="48">
        <f>G48*H5</f>
        <v>4558.4000000000005</v>
      </c>
      <c r="I48" s="49"/>
      <c r="J48" s="49">
        <f>H48+I48</f>
        <v>4558.4000000000005</v>
      </c>
      <c r="K48" s="47"/>
      <c r="L48" s="31">
        <f>A48*H48</f>
        <v>4558.4000000000005</v>
      </c>
    </row>
    <row r="49" spans="1:12" ht="31.5" customHeight="1" x14ac:dyDescent="0.2">
      <c r="A49" s="42">
        <v>12</v>
      </c>
      <c r="B49" s="43" t="s">
        <v>29</v>
      </c>
      <c r="C49" s="43" t="s">
        <v>12</v>
      </c>
      <c r="D49" s="43"/>
      <c r="E49" s="43"/>
      <c r="F49" s="46" t="s">
        <v>13</v>
      </c>
      <c r="G49" s="47">
        <v>20</v>
      </c>
      <c r="H49" s="48">
        <f>G49*H5</f>
        <v>4558.4000000000005</v>
      </c>
      <c r="I49" s="49"/>
      <c r="J49" s="49">
        <f>A49*H49</f>
        <v>54700.800000000003</v>
      </c>
      <c r="K49" s="47"/>
      <c r="L49" s="31">
        <f>A49*H49</f>
        <v>54700.800000000003</v>
      </c>
    </row>
    <row r="50" spans="1:12" ht="42" customHeight="1" x14ac:dyDescent="0.2">
      <c r="A50" s="42"/>
      <c r="B50" s="73" t="s">
        <v>62</v>
      </c>
      <c r="C50" s="43"/>
      <c r="D50" s="43"/>
      <c r="E50" s="43"/>
      <c r="F50" s="46"/>
      <c r="G50" s="47"/>
      <c r="H50" s="48"/>
      <c r="I50" s="49"/>
      <c r="J50" s="49"/>
      <c r="K50" s="47"/>
      <c r="L50" s="31"/>
    </row>
    <row r="51" spans="1:12" ht="30" customHeight="1" x14ac:dyDescent="0.2">
      <c r="A51" s="42">
        <v>1</v>
      </c>
      <c r="B51" s="43" t="s">
        <v>25</v>
      </c>
      <c r="C51" s="58">
        <v>7.0000000000000007E-2</v>
      </c>
      <c r="D51" s="45">
        <f>C51*D5</f>
        <v>5698.0000000000009</v>
      </c>
      <c r="E51" s="43"/>
      <c r="F51" s="46" t="s">
        <v>13</v>
      </c>
      <c r="G51" s="47"/>
      <c r="H51" s="48"/>
      <c r="I51" s="49">
        <f>D51*12</f>
        <v>68376.000000000015</v>
      </c>
      <c r="J51" s="49">
        <f>A51*I51</f>
        <v>68376.000000000015</v>
      </c>
      <c r="K51" s="47"/>
      <c r="L51" s="31"/>
    </row>
    <row r="52" spans="1:12" ht="28.5" customHeight="1" x14ac:dyDescent="0.2">
      <c r="A52" s="42">
        <v>1</v>
      </c>
      <c r="B52" s="43" t="s">
        <v>69</v>
      </c>
      <c r="C52" s="58">
        <v>7.0000000000000007E-2</v>
      </c>
      <c r="D52" s="45">
        <f>C52*D5</f>
        <v>5698.0000000000009</v>
      </c>
      <c r="E52" s="43"/>
      <c r="F52" s="46" t="s">
        <v>13</v>
      </c>
      <c r="G52" s="47"/>
      <c r="H52" s="48"/>
      <c r="I52" s="49">
        <f>D52*12</f>
        <v>68376.000000000015</v>
      </c>
      <c r="J52" s="49">
        <f>A52*I52</f>
        <v>68376.000000000015</v>
      </c>
      <c r="K52" s="47"/>
      <c r="L52" s="31"/>
    </row>
    <row r="53" spans="1:12" ht="28.5" customHeight="1" x14ac:dyDescent="0.2">
      <c r="A53" s="42">
        <v>4</v>
      </c>
      <c r="B53" s="43" t="s">
        <v>32</v>
      </c>
      <c r="C53" s="58">
        <v>0.06</v>
      </c>
      <c r="D53" s="45">
        <f>C53*D5</f>
        <v>4884</v>
      </c>
      <c r="E53" s="43"/>
      <c r="F53" s="46" t="s">
        <v>13</v>
      </c>
      <c r="G53" s="47"/>
      <c r="H53" s="48"/>
      <c r="I53" s="49">
        <f>D53*12</f>
        <v>58608</v>
      </c>
      <c r="J53" s="49">
        <f>A53*I53</f>
        <v>234432</v>
      </c>
      <c r="K53" s="47"/>
      <c r="L53" s="31"/>
    </row>
    <row r="54" spans="1:12" ht="23.25" customHeight="1" x14ac:dyDescent="0.2">
      <c r="A54" s="42">
        <v>18</v>
      </c>
      <c r="B54" s="75" t="s">
        <v>33</v>
      </c>
      <c r="C54" s="43"/>
      <c r="D54" s="43"/>
      <c r="E54" s="43"/>
      <c r="F54" s="46" t="s">
        <v>13</v>
      </c>
      <c r="G54" s="47"/>
      <c r="H54" s="48"/>
      <c r="I54" s="49"/>
      <c r="J54" s="49"/>
      <c r="K54" s="47"/>
      <c r="L54" s="31"/>
    </row>
    <row r="55" spans="1:12" ht="23.25" customHeight="1" x14ac:dyDescent="0.2">
      <c r="A55" s="42">
        <v>5</v>
      </c>
      <c r="B55" s="75" t="s">
        <v>34</v>
      </c>
      <c r="C55" s="43"/>
      <c r="D55" s="43"/>
      <c r="E55" s="43"/>
      <c r="F55" s="46" t="s">
        <v>13</v>
      </c>
      <c r="G55" s="47">
        <v>20</v>
      </c>
      <c r="H55" s="48">
        <f>G55*H5</f>
        <v>4558.4000000000005</v>
      </c>
      <c r="I55" s="49"/>
      <c r="J55" s="49">
        <f>A55*H55</f>
        <v>22792.000000000004</v>
      </c>
      <c r="K55" s="47"/>
      <c r="L55" s="31">
        <f>A55*H55</f>
        <v>22792.000000000004</v>
      </c>
    </row>
    <row r="56" spans="1:12" ht="21" customHeight="1" x14ac:dyDescent="0.2">
      <c r="A56" s="42">
        <v>5</v>
      </c>
      <c r="B56" s="75" t="s">
        <v>35</v>
      </c>
      <c r="C56" s="43"/>
      <c r="D56" s="43"/>
      <c r="E56" s="43"/>
      <c r="F56" s="46" t="s">
        <v>13</v>
      </c>
      <c r="G56" s="47">
        <v>20</v>
      </c>
      <c r="H56" s="48">
        <f>G56*H5</f>
        <v>4558.4000000000005</v>
      </c>
      <c r="I56" s="49"/>
      <c r="J56" s="49">
        <f>A56*H56</f>
        <v>22792.000000000004</v>
      </c>
      <c r="K56" s="47"/>
      <c r="L56" s="31">
        <f>A56*H56</f>
        <v>22792.000000000004</v>
      </c>
    </row>
    <row r="57" spans="1:12" ht="21.75" customHeight="1" x14ac:dyDescent="0.2">
      <c r="A57" s="42">
        <v>5</v>
      </c>
      <c r="B57" s="75" t="s">
        <v>36</v>
      </c>
      <c r="C57" s="43"/>
      <c r="D57" s="43"/>
      <c r="E57" s="43"/>
      <c r="F57" s="46" t="s">
        <v>13</v>
      </c>
      <c r="G57" s="47">
        <v>20</v>
      </c>
      <c r="H57" s="48">
        <f>G57*H5</f>
        <v>4558.4000000000005</v>
      </c>
      <c r="I57" s="49"/>
      <c r="J57" s="49">
        <f>A57*H57</f>
        <v>22792.000000000004</v>
      </c>
      <c r="K57" s="47"/>
      <c r="L57" s="31">
        <f>A57*H57</f>
        <v>22792.000000000004</v>
      </c>
    </row>
    <row r="58" spans="1:12" ht="21.75" customHeight="1" x14ac:dyDescent="0.2">
      <c r="A58" s="42">
        <v>5</v>
      </c>
      <c r="B58" s="75" t="s">
        <v>37</v>
      </c>
      <c r="C58" s="43"/>
      <c r="D58" s="43"/>
      <c r="E58" s="43"/>
      <c r="F58" s="46" t="s">
        <v>13</v>
      </c>
      <c r="G58" s="47">
        <v>20</v>
      </c>
      <c r="H58" s="48">
        <f>G58*H5</f>
        <v>4558.4000000000005</v>
      </c>
      <c r="I58" s="49"/>
      <c r="J58" s="49">
        <f>A58*H58</f>
        <v>22792.000000000004</v>
      </c>
      <c r="K58" s="47"/>
      <c r="L58" s="31">
        <f>A58*H58</f>
        <v>22792.000000000004</v>
      </c>
    </row>
    <row r="59" spans="1:12" ht="21.75" customHeight="1" x14ac:dyDescent="0.2">
      <c r="A59" s="42"/>
      <c r="B59" s="75" t="s">
        <v>43</v>
      </c>
      <c r="C59" s="43"/>
      <c r="D59" s="43"/>
      <c r="E59" s="43"/>
      <c r="F59" s="46" t="s">
        <v>13</v>
      </c>
      <c r="G59" s="47"/>
      <c r="H59" s="48"/>
      <c r="I59" s="49"/>
      <c r="J59" s="49"/>
      <c r="K59" s="47"/>
      <c r="L59" s="31"/>
    </row>
    <row r="60" spans="1:12" ht="36.75" customHeight="1" x14ac:dyDescent="0.2">
      <c r="A60" s="42">
        <v>2</v>
      </c>
      <c r="B60" s="75" t="s">
        <v>38</v>
      </c>
      <c r="C60" s="43"/>
      <c r="D60" s="43"/>
      <c r="E60" s="11" t="s">
        <v>39</v>
      </c>
      <c r="F60" s="46" t="s">
        <v>64</v>
      </c>
      <c r="G60" s="47">
        <v>100</v>
      </c>
      <c r="H60" s="48">
        <f>G60*H5</f>
        <v>22792.000000000004</v>
      </c>
      <c r="I60" s="49"/>
      <c r="J60" s="49">
        <f>H60</f>
        <v>22792.000000000004</v>
      </c>
      <c r="K60" s="47"/>
      <c r="L60" s="31">
        <f>A60*H60</f>
        <v>45584.000000000007</v>
      </c>
    </row>
    <row r="61" spans="1:12" ht="21" customHeight="1" x14ac:dyDescent="0.2">
      <c r="A61" s="59"/>
      <c r="B61" s="74" t="s">
        <v>79</v>
      </c>
      <c r="C61" s="50"/>
      <c r="D61" s="50"/>
      <c r="E61" s="50"/>
      <c r="F61" s="53"/>
      <c r="G61" s="47"/>
      <c r="H61" s="48"/>
      <c r="I61" s="49"/>
      <c r="J61" s="49"/>
      <c r="K61" s="47"/>
      <c r="L61" s="31"/>
    </row>
    <row r="62" spans="1:12" ht="20.25" customHeight="1" x14ac:dyDescent="0.2">
      <c r="A62" s="42">
        <v>1</v>
      </c>
      <c r="B62" s="43" t="s">
        <v>25</v>
      </c>
      <c r="C62" s="43"/>
      <c r="D62" s="43"/>
      <c r="E62" s="43"/>
      <c r="F62" s="46"/>
      <c r="G62" s="47"/>
      <c r="H62" s="48"/>
      <c r="I62" s="49"/>
      <c r="J62" s="49"/>
      <c r="K62" s="47"/>
      <c r="L62" s="31"/>
    </row>
    <row r="63" spans="1:12" ht="20.25" customHeight="1" x14ac:dyDescent="0.2">
      <c r="A63" s="42">
        <v>1</v>
      </c>
      <c r="B63" s="43" t="s">
        <v>69</v>
      </c>
      <c r="C63" s="43"/>
      <c r="D63" s="43"/>
      <c r="E63" s="43"/>
      <c r="F63" s="46"/>
      <c r="G63" s="47"/>
      <c r="H63" s="48"/>
      <c r="I63" s="49"/>
      <c r="J63" s="49"/>
      <c r="K63" s="47"/>
      <c r="L63" s="31"/>
    </row>
    <row r="64" spans="1:12" ht="20.25" customHeight="1" x14ac:dyDescent="0.2">
      <c r="A64" s="42">
        <v>8</v>
      </c>
      <c r="B64" s="43" t="s">
        <v>29</v>
      </c>
      <c r="C64" s="43"/>
      <c r="D64" s="43"/>
      <c r="E64" s="43"/>
      <c r="F64" s="46"/>
      <c r="G64" s="70"/>
      <c r="H64" s="48"/>
      <c r="I64" s="49"/>
      <c r="J64" s="49"/>
      <c r="K64" s="47"/>
      <c r="L64" s="31"/>
    </row>
    <row r="65" spans="1:12" ht="20.25" customHeight="1" x14ac:dyDescent="0.2">
      <c r="A65" s="42"/>
      <c r="B65" s="73" t="s">
        <v>58</v>
      </c>
      <c r="C65" s="43"/>
      <c r="D65" s="43"/>
      <c r="E65" s="43"/>
      <c r="F65" s="46"/>
      <c r="G65" s="47"/>
      <c r="H65" s="48"/>
      <c r="I65" s="49"/>
      <c r="J65" s="49"/>
      <c r="K65" s="47"/>
      <c r="L65" s="31"/>
    </row>
    <row r="66" spans="1:12" ht="20.25" customHeight="1" x14ac:dyDescent="0.2">
      <c r="A66" s="42">
        <v>1</v>
      </c>
      <c r="B66" s="43" t="s">
        <v>25</v>
      </c>
      <c r="C66" s="43"/>
      <c r="D66" s="43"/>
      <c r="E66" s="43"/>
      <c r="F66" s="46" t="s">
        <v>13</v>
      </c>
      <c r="G66" s="47"/>
      <c r="H66" s="48"/>
      <c r="I66" s="49"/>
      <c r="J66" s="49"/>
      <c r="K66" s="47"/>
      <c r="L66" s="31"/>
    </row>
    <row r="67" spans="1:12" ht="20.25" customHeight="1" x14ac:dyDescent="0.2">
      <c r="A67" s="42">
        <v>1</v>
      </c>
      <c r="B67" s="43" t="s">
        <v>66</v>
      </c>
      <c r="C67" s="43"/>
      <c r="D67" s="43"/>
      <c r="E67" s="43"/>
      <c r="F67" s="46" t="s">
        <v>13</v>
      </c>
      <c r="G67" s="47"/>
      <c r="H67" s="48"/>
      <c r="I67" s="49"/>
      <c r="J67" s="49"/>
      <c r="K67" s="47"/>
      <c r="L67" s="31"/>
    </row>
    <row r="68" spans="1:12" ht="20.25" customHeight="1" x14ac:dyDescent="0.2">
      <c r="A68" s="42">
        <v>1</v>
      </c>
      <c r="B68" s="43" t="s">
        <v>67</v>
      </c>
      <c r="C68" s="43"/>
      <c r="D68" s="43"/>
      <c r="E68" s="43"/>
      <c r="F68" s="46" t="s">
        <v>13</v>
      </c>
      <c r="G68" s="47"/>
      <c r="H68" s="48"/>
      <c r="I68" s="49"/>
      <c r="J68" s="49"/>
      <c r="K68" s="47"/>
      <c r="L68" s="31"/>
    </row>
    <row r="69" spans="1:12" ht="20.25" customHeight="1" x14ac:dyDescent="0.2">
      <c r="A69" s="42">
        <v>4</v>
      </c>
      <c r="B69" s="43" t="s">
        <v>32</v>
      </c>
      <c r="C69" s="43"/>
      <c r="D69" s="43"/>
      <c r="E69" s="43"/>
      <c r="F69" s="46" t="s">
        <v>13</v>
      </c>
      <c r="G69" s="47"/>
      <c r="H69" s="48"/>
      <c r="I69" s="49"/>
      <c r="J69" s="49"/>
      <c r="K69" s="47"/>
      <c r="L69" s="31"/>
    </row>
    <row r="70" spans="1:12" ht="20.25" customHeight="1" x14ac:dyDescent="0.2">
      <c r="A70" s="42">
        <v>4</v>
      </c>
      <c r="B70" s="43" t="s">
        <v>63</v>
      </c>
      <c r="C70" s="58">
        <v>0.02</v>
      </c>
      <c r="D70" s="45">
        <f>C70*D5</f>
        <v>1628</v>
      </c>
      <c r="E70" s="43"/>
      <c r="F70" s="46" t="s">
        <v>13</v>
      </c>
      <c r="G70" s="47"/>
      <c r="H70" s="48"/>
      <c r="I70" s="49">
        <f>D70*12</f>
        <v>19536</v>
      </c>
      <c r="J70" s="49">
        <f>A70*I70</f>
        <v>78144</v>
      </c>
      <c r="K70" s="47"/>
      <c r="L70" s="31"/>
    </row>
    <row r="71" spans="1:12" ht="20.25" customHeight="1" x14ac:dyDescent="0.2">
      <c r="A71" s="42"/>
      <c r="B71" s="73" t="s">
        <v>68</v>
      </c>
      <c r="C71" s="58"/>
      <c r="D71" s="45"/>
      <c r="E71" s="43"/>
      <c r="F71" s="46"/>
      <c r="G71" s="47"/>
      <c r="H71" s="48"/>
      <c r="I71" s="49"/>
      <c r="J71" s="49"/>
      <c r="K71" s="47"/>
      <c r="L71" s="31"/>
    </row>
    <row r="72" spans="1:12" ht="20.25" customHeight="1" x14ac:dyDescent="0.2">
      <c r="A72" s="42">
        <v>1</v>
      </c>
      <c r="B72" s="43" t="s">
        <v>25</v>
      </c>
      <c r="C72" s="58">
        <v>0.15</v>
      </c>
      <c r="D72" s="45">
        <f>C72*D5</f>
        <v>12210</v>
      </c>
      <c r="E72" s="43"/>
      <c r="F72" s="46" t="s">
        <v>13</v>
      </c>
      <c r="G72" s="47"/>
      <c r="H72" s="48"/>
      <c r="I72" s="49"/>
      <c r="J72" s="49"/>
      <c r="K72" s="47"/>
      <c r="L72" s="31"/>
    </row>
    <row r="73" spans="1:12" ht="20.25" customHeight="1" x14ac:dyDescent="0.2">
      <c r="A73" s="42">
        <v>1</v>
      </c>
      <c r="B73" s="43" t="s">
        <v>69</v>
      </c>
      <c r="C73" s="58">
        <v>0.1</v>
      </c>
      <c r="D73" s="45">
        <f>C73*D5</f>
        <v>8140</v>
      </c>
      <c r="E73" s="43"/>
      <c r="F73" s="46" t="s">
        <v>13</v>
      </c>
      <c r="G73" s="47"/>
      <c r="H73" s="48"/>
      <c r="I73" s="49"/>
      <c r="J73" s="49"/>
      <c r="K73" s="47"/>
      <c r="L73" s="31"/>
    </row>
    <row r="74" spans="1:12" ht="20.25" customHeight="1" x14ac:dyDescent="0.2">
      <c r="A74" s="42">
        <v>5</v>
      </c>
      <c r="B74" s="43" t="s">
        <v>32</v>
      </c>
      <c r="C74" s="58">
        <v>0.05</v>
      </c>
      <c r="D74" s="45">
        <f>C74*D5</f>
        <v>4070</v>
      </c>
      <c r="E74" s="43"/>
      <c r="F74" s="46" t="s">
        <v>13</v>
      </c>
      <c r="G74" s="47"/>
      <c r="H74" s="48"/>
      <c r="I74" s="49"/>
      <c r="J74" s="49"/>
      <c r="K74" s="47"/>
      <c r="L74" s="31"/>
    </row>
    <row r="75" spans="1:12" ht="20.25" customHeight="1" x14ac:dyDescent="0.2">
      <c r="A75" s="42">
        <v>4</v>
      </c>
      <c r="B75" s="43" t="s">
        <v>63</v>
      </c>
      <c r="C75" s="58">
        <v>0.05</v>
      </c>
      <c r="D75" s="45">
        <f>C75*D5</f>
        <v>4070</v>
      </c>
      <c r="E75" s="43"/>
      <c r="F75" s="46" t="s">
        <v>13</v>
      </c>
      <c r="G75" s="47"/>
      <c r="H75" s="48"/>
      <c r="I75" s="49"/>
      <c r="J75" s="49"/>
      <c r="K75" s="47"/>
      <c r="L75" s="31"/>
    </row>
    <row r="76" spans="1:12" ht="20.25" customHeight="1" x14ac:dyDescent="0.2">
      <c r="A76" s="42"/>
      <c r="B76" s="73" t="s">
        <v>70</v>
      </c>
      <c r="C76" s="58"/>
      <c r="D76" s="45"/>
      <c r="E76" s="43"/>
      <c r="F76" s="46"/>
      <c r="G76" s="47"/>
      <c r="H76" s="48"/>
      <c r="I76" s="49"/>
      <c r="J76" s="49"/>
      <c r="K76" s="47"/>
      <c r="L76" s="31"/>
    </row>
    <row r="77" spans="1:12" ht="20.25" customHeight="1" x14ac:dyDescent="0.2">
      <c r="A77" s="42">
        <v>1</v>
      </c>
      <c r="B77" s="43" t="s">
        <v>25</v>
      </c>
      <c r="C77" s="58"/>
      <c r="D77" s="45"/>
      <c r="E77" s="43" t="s">
        <v>71</v>
      </c>
      <c r="F77" s="46" t="s">
        <v>13</v>
      </c>
      <c r="G77" s="47"/>
      <c r="H77" s="48"/>
      <c r="I77" s="49"/>
      <c r="J77" s="49"/>
      <c r="K77" s="47"/>
      <c r="L77" s="31"/>
    </row>
    <row r="78" spans="1:12" ht="20.25" customHeight="1" x14ac:dyDescent="0.2">
      <c r="A78" s="42">
        <v>1</v>
      </c>
      <c r="B78" s="43" t="s">
        <v>69</v>
      </c>
      <c r="C78" s="58"/>
      <c r="D78" s="45"/>
      <c r="E78" s="43" t="s">
        <v>71</v>
      </c>
      <c r="F78" s="46" t="s">
        <v>13</v>
      </c>
      <c r="G78" s="47"/>
      <c r="H78" s="48"/>
      <c r="I78" s="49"/>
      <c r="J78" s="49"/>
      <c r="K78" s="47"/>
      <c r="L78" s="31"/>
    </row>
    <row r="79" spans="1:12" ht="20.25" customHeight="1" x14ac:dyDescent="0.2">
      <c r="A79" s="42">
        <v>5</v>
      </c>
      <c r="B79" s="43" t="s">
        <v>32</v>
      </c>
      <c r="C79" s="58"/>
      <c r="D79" s="45"/>
      <c r="E79" s="43" t="s">
        <v>71</v>
      </c>
      <c r="F79" s="46" t="s">
        <v>13</v>
      </c>
      <c r="G79" s="47"/>
      <c r="H79" s="48"/>
      <c r="I79" s="49"/>
      <c r="J79" s="49"/>
      <c r="K79" s="47"/>
      <c r="L79" s="31"/>
    </row>
    <row r="80" spans="1:12" ht="20.25" customHeight="1" x14ac:dyDescent="0.2">
      <c r="A80" s="42">
        <v>4</v>
      </c>
      <c r="B80" s="43" t="s">
        <v>63</v>
      </c>
      <c r="C80" s="58"/>
      <c r="D80" s="45"/>
      <c r="E80" s="43" t="s">
        <v>71</v>
      </c>
      <c r="F80" s="46" t="s">
        <v>13</v>
      </c>
      <c r="G80" s="47"/>
      <c r="H80" s="48"/>
      <c r="I80" s="49"/>
      <c r="J80" s="49"/>
      <c r="K80" s="47"/>
      <c r="L80" s="31"/>
    </row>
    <row r="81" spans="1:12" ht="25.5" customHeight="1" x14ac:dyDescent="0.2">
      <c r="A81" s="42"/>
      <c r="B81" s="72" t="s">
        <v>72</v>
      </c>
      <c r="C81" s="58"/>
      <c r="D81" s="45"/>
      <c r="E81" s="43"/>
      <c r="F81" s="46"/>
      <c r="G81" s="47"/>
      <c r="H81" s="48"/>
      <c r="I81" s="49"/>
      <c r="J81" s="49"/>
      <c r="K81" s="47"/>
      <c r="L81" s="31"/>
    </row>
    <row r="82" spans="1:12" ht="20.25" customHeight="1" x14ac:dyDescent="0.2">
      <c r="A82" s="42">
        <v>1</v>
      </c>
      <c r="B82" s="43" t="s">
        <v>25</v>
      </c>
      <c r="C82" s="58">
        <v>0.15</v>
      </c>
      <c r="D82" s="45">
        <f>C82*D5</f>
        <v>12210</v>
      </c>
      <c r="E82" s="43"/>
      <c r="F82" s="46" t="s">
        <v>13</v>
      </c>
      <c r="G82" s="47"/>
      <c r="H82" s="48"/>
      <c r="I82" s="49"/>
      <c r="J82" s="49"/>
      <c r="K82" s="47"/>
      <c r="L82" s="31"/>
    </row>
    <row r="83" spans="1:12" ht="20.25" customHeight="1" x14ac:dyDescent="0.2">
      <c r="A83" s="42">
        <v>1</v>
      </c>
      <c r="B83" s="43" t="s">
        <v>69</v>
      </c>
      <c r="C83" s="58">
        <v>0.1</v>
      </c>
      <c r="D83" s="45">
        <f>C83*D5</f>
        <v>8140</v>
      </c>
      <c r="E83" s="43"/>
      <c r="F83" s="46" t="s">
        <v>13</v>
      </c>
      <c r="G83" s="47"/>
      <c r="H83" s="48"/>
      <c r="I83" s="49"/>
      <c r="J83" s="49"/>
      <c r="K83" s="47"/>
      <c r="L83" s="31"/>
    </row>
    <row r="84" spans="1:12" ht="20.25" customHeight="1" x14ac:dyDescent="0.2">
      <c r="A84" s="42">
        <v>3</v>
      </c>
      <c r="B84" s="43" t="s">
        <v>32</v>
      </c>
      <c r="C84" s="58">
        <v>0.05</v>
      </c>
      <c r="D84" s="45">
        <f>C84*D5</f>
        <v>4070</v>
      </c>
      <c r="E84" s="43"/>
      <c r="F84" s="46" t="s">
        <v>13</v>
      </c>
      <c r="G84" s="47"/>
      <c r="H84" s="48"/>
      <c r="I84" s="49"/>
      <c r="J84" s="49"/>
      <c r="K84" s="47"/>
      <c r="L84" s="31"/>
    </row>
    <row r="85" spans="1:12" ht="20.25" customHeight="1" x14ac:dyDescent="0.2">
      <c r="A85" s="42">
        <v>4</v>
      </c>
      <c r="B85" s="43" t="s">
        <v>63</v>
      </c>
      <c r="C85" s="58">
        <v>0.05</v>
      </c>
      <c r="D85" s="45">
        <f>C85*D5</f>
        <v>4070</v>
      </c>
      <c r="E85" s="43"/>
      <c r="F85" s="46" t="s">
        <v>13</v>
      </c>
      <c r="G85" s="47"/>
      <c r="H85" s="48"/>
      <c r="I85" s="49"/>
      <c r="J85" s="49"/>
      <c r="K85" s="47"/>
      <c r="L85" s="31"/>
    </row>
    <row r="86" spans="1:12" ht="20.25" customHeight="1" x14ac:dyDescent="0.2">
      <c r="A86" s="42"/>
      <c r="B86" s="73" t="s">
        <v>73</v>
      </c>
      <c r="C86" s="58"/>
      <c r="D86" s="45"/>
      <c r="E86" s="43"/>
      <c r="F86" s="46" t="s">
        <v>13</v>
      </c>
      <c r="G86" s="47"/>
      <c r="H86" s="48"/>
      <c r="I86" s="49"/>
      <c r="J86" s="49"/>
      <c r="K86" s="47"/>
      <c r="L86" s="31"/>
    </row>
    <row r="87" spans="1:12" ht="20.25" customHeight="1" x14ac:dyDescent="0.2">
      <c r="A87" s="42"/>
      <c r="B87" s="73" t="s">
        <v>75</v>
      </c>
      <c r="C87" s="58"/>
      <c r="D87" s="45"/>
      <c r="E87" s="43"/>
      <c r="F87" s="46"/>
      <c r="G87" s="47"/>
      <c r="H87" s="48"/>
      <c r="I87" s="49"/>
      <c r="J87" s="49"/>
      <c r="K87" s="47"/>
      <c r="L87" s="31"/>
    </row>
    <row r="88" spans="1:12" ht="20.25" customHeight="1" x14ac:dyDescent="0.2">
      <c r="A88" s="42">
        <v>1</v>
      </c>
      <c r="B88" s="43" t="s">
        <v>25</v>
      </c>
      <c r="C88" s="58"/>
      <c r="D88" s="45"/>
      <c r="E88" s="43"/>
      <c r="F88" s="46" t="s">
        <v>13</v>
      </c>
      <c r="G88" s="47"/>
      <c r="H88" s="48"/>
      <c r="I88" s="49"/>
      <c r="J88" s="49"/>
      <c r="K88" s="47"/>
      <c r="L88" s="31"/>
    </row>
    <row r="89" spans="1:12" ht="20.25" customHeight="1" x14ac:dyDescent="0.2">
      <c r="A89" s="42">
        <v>1</v>
      </c>
      <c r="B89" s="43" t="s">
        <v>69</v>
      </c>
      <c r="C89" s="58"/>
      <c r="D89" s="45"/>
      <c r="E89" s="43"/>
      <c r="F89" s="46" t="s">
        <v>13</v>
      </c>
      <c r="G89" s="47"/>
      <c r="H89" s="48"/>
      <c r="I89" s="49"/>
      <c r="J89" s="49"/>
      <c r="K89" s="47"/>
      <c r="L89" s="31"/>
    </row>
    <row r="90" spans="1:12" ht="20.25" customHeight="1" x14ac:dyDescent="0.2">
      <c r="A90" s="42">
        <v>1</v>
      </c>
      <c r="B90" s="43" t="s">
        <v>32</v>
      </c>
      <c r="C90" s="58"/>
      <c r="D90" s="45"/>
      <c r="E90" s="43"/>
      <c r="F90" s="46" t="s">
        <v>13</v>
      </c>
      <c r="G90" s="47"/>
      <c r="H90" s="48"/>
      <c r="I90" s="49"/>
      <c r="J90" s="49"/>
      <c r="K90" s="47"/>
      <c r="L90" s="31"/>
    </row>
    <row r="91" spans="1:12" ht="20.25" customHeight="1" x14ac:dyDescent="0.2">
      <c r="A91" s="42">
        <v>4</v>
      </c>
      <c r="B91" s="43" t="s">
        <v>63</v>
      </c>
      <c r="C91" s="58">
        <v>0.02</v>
      </c>
      <c r="D91" s="45">
        <f>C91*D5</f>
        <v>1628</v>
      </c>
      <c r="E91" s="43"/>
      <c r="F91" s="46" t="s">
        <v>13</v>
      </c>
      <c r="G91" s="47"/>
      <c r="H91" s="48"/>
      <c r="I91" s="49"/>
      <c r="J91" s="49"/>
      <c r="K91" s="47"/>
      <c r="L91" s="31"/>
    </row>
    <row r="92" spans="1:12" ht="20.25" customHeight="1" x14ac:dyDescent="0.2">
      <c r="A92" s="42"/>
      <c r="B92" s="73" t="s">
        <v>74</v>
      </c>
      <c r="C92" s="58"/>
      <c r="D92" s="45"/>
      <c r="E92" s="43"/>
      <c r="F92" s="46" t="s">
        <v>13</v>
      </c>
      <c r="G92" s="47"/>
      <c r="H92" s="48"/>
      <c r="I92" s="49"/>
      <c r="J92" s="49"/>
      <c r="K92" s="47"/>
      <c r="L92" s="31"/>
    </row>
    <row r="93" spans="1:12" ht="20.25" customHeight="1" x14ac:dyDescent="0.2">
      <c r="A93" s="42">
        <v>1</v>
      </c>
      <c r="B93" s="43" t="s">
        <v>25</v>
      </c>
      <c r="C93" s="58">
        <v>0.15</v>
      </c>
      <c r="D93" s="45">
        <f>C93*D5</f>
        <v>12210</v>
      </c>
      <c r="E93" s="43"/>
      <c r="F93" s="46" t="s">
        <v>13</v>
      </c>
      <c r="G93" s="47"/>
      <c r="H93" s="48"/>
      <c r="I93" s="49"/>
      <c r="J93" s="49"/>
      <c r="K93" s="47"/>
      <c r="L93" s="31"/>
    </row>
    <row r="94" spans="1:12" ht="20.25" customHeight="1" x14ac:dyDescent="0.2">
      <c r="A94" s="42">
        <v>1</v>
      </c>
      <c r="B94" s="43" t="s">
        <v>69</v>
      </c>
      <c r="C94" s="58">
        <v>0.1</v>
      </c>
      <c r="D94" s="45">
        <f>C94*D5</f>
        <v>8140</v>
      </c>
      <c r="E94" s="43"/>
      <c r="F94" s="46" t="s">
        <v>13</v>
      </c>
      <c r="G94" s="47"/>
      <c r="H94" s="48"/>
      <c r="I94" s="49"/>
      <c r="J94" s="49"/>
      <c r="K94" s="47"/>
      <c r="L94" s="31"/>
    </row>
    <row r="95" spans="1:12" ht="20.25" customHeight="1" x14ac:dyDescent="0.2">
      <c r="A95" s="42">
        <v>5</v>
      </c>
      <c r="B95" s="43" t="s">
        <v>77</v>
      </c>
      <c r="C95" s="58">
        <v>0.05</v>
      </c>
      <c r="D95" s="45">
        <f>C95*D5</f>
        <v>4070</v>
      </c>
      <c r="E95" s="43"/>
      <c r="F95" s="46" t="s">
        <v>13</v>
      </c>
      <c r="G95" s="47"/>
      <c r="H95" s="48"/>
      <c r="I95" s="49"/>
      <c r="J95" s="49"/>
      <c r="K95" s="47"/>
      <c r="L95" s="31"/>
    </row>
    <row r="96" spans="1:12" ht="20.25" customHeight="1" x14ac:dyDescent="0.2">
      <c r="A96" s="42">
        <v>4</v>
      </c>
      <c r="B96" s="43" t="s">
        <v>63</v>
      </c>
      <c r="C96" s="58">
        <v>0.05</v>
      </c>
      <c r="D96" s="45">
        <f>C96*D5</f>
        <v>4070</v>
      </c>
      <c r="E96" s="43"/>
      <c r="F96" s="46" t="s">
        <v>13</v>
      </c>
      <c r="G96" s="47"/>
      <c r="H96" s="48"/>
      <c r="I96" s="49"/>
      <c r="J96" s="49"/>
      <c r="K96" s="47"/>
      <c r="L96" s="31"/>
    </row>
    <row r="97" spans="1:12" ht="76.5" customHeight="1" x14ac:dyDescent="0.2">
      <c r="A97" s="42"/>
      <c r="B97" s="72" t="s">
        <v>76</v>
      </c>
      <c r="C97" s="58"/>
      <c r="D97" s="45"/>
      <c r="E97" s="11" t="s">
        <v>78</v>
      </c>
      <c r="F97" s="46"/>
      <c r="G97" s="47"/>
      <c r="H97" s="48"/>
      <c r="I97" s="49"/>
      <c r="J97" s="49"/>
      <c r="K97" s="47"/>
      <c r="L97" s="31"/>
    </row>
    <row r="98" spans="1:12" ht="20.25" customHeight="1" x14ac:dyDescent="0.2">
      <c r="A98" s="42">
        <v>1</v>
      </c>
      <c r="B98" s="43" t="s">
        <v>25</v>
      </c>
      <c r="C98" s="58">
        <v>0.15</v>
      </c>
      <c r="D98" s="45">
        <f>C98*D5</f>
        <v>12210</v>
      </c>
      <c r="E98" s="43"/>
      <c r="F98" s="46" t="s">
        <v>13</v>
      </c>
      <c r="G98" s="47"/>
      <c r="H98" s="48"/>
      <c r="I98" s="49"/>
      <c r="J98" s="49"/>
      <c r="K98" s="47"/>
      <c r="L98" s="31"/>
    </row>
    <row r="99" spans="1:12" ht="20.25" customHeight="1" x14ac:dyDescent="0.2">
      <c r="A99" s="42">
        <v>1</v>
      </c>
      <c r="B99" s="43" t="s">
        <v>69</v>
      </c>
      <c r="C99" s="58">
        <v>0.1</v>
      </c>
      <c r="D99" s="45">
        <f>C99*D5</f>
        <v>8140</v>
      </c>
      <c r="E99" s="43"/>
      <c r="F99" s="46" t="s">
        <v>13</v>
      </c>
      <c r="G99" s="47"/>
      <c r="H99" s="48"/>
      <c r="I99" s="49"/>
      <c r="J99" s="49"/>
      <c r="K99" s="47"/>
      <c r="L99" s="31"/>
    </row>
    <row r="100" spans="1:12" ht="20.25" customHeight="1" x14ac:dyDescent="0.2">
      <c r="A100" s="42">
        <v>6</v>
      </c>
      <c r="B100" s="43" t="s">
        <v>29</v>
      </c>
      <c r="C100" s="58">
        <v>0.05</v>
      </c>
      <c r="D100" s="45">
        <f>C100*D5</f>
        <v>4070</v>
      </c>
      <c r="E100" s="43"/>
      <c r="F100" s="46" t="s">
        <v>13</v>
      </c>
      <c r="G100" s="47"/>
      <c r="H100" s="48"/>
      <c r="I100" s="49"/>
      <c r="J100" s="49"/>
      <c r="K100" s="47"/>
      <c r="L100" s="31"/>
    </row>
    <row r="101" spans="1:12" ht="20.25" customHeight="1" x14ac:dyDescent="0.2">
      <c r="A101" s="42">
        <v>4</v>
      </c>
      <c r="B101" s="43" t="s">
        <v>63</v>
      </c>
      <c r="C101" s="58">
        <v>0.05</v>
      </c>
      <c r="D101" s="45">
        <f>C101*D5</f>
        <v>4070</v>
      </c>
      <c r="E101" s="43"/>
      <c r="F101" s="46" t="s">
        <v>13</v>
      </c>
      <c r="G101" s="47"/>
      <c r="H101" s="48"/>
      <c r="I101" s="49"/>
      <c r="J101" s="49"/>
      <c r="K101" s="47"/>
      <c r="L101" s="31"/>
    </row>
    <row r="102" spans="1:12" x14ac:dyDescent="0.2">
      <c r="A102" s="42">
        <f>SUM(A6:A101)</f>
        <v>352</v>
      </c>
      <c r="B102" s="43"/>
      <c r="C102" s="43"/>
      <c r="D102" s="43"/>
      <c r="E102" s="43"/>
      <c r="F102" s="46"/>
      <c r="G102" s="47"/>
      <c r="H102" s="48"/>
      <c r="I102" s="49"/>
      <c r="J102" s="49"/>
      <c r="K102" s="47"/>
      <c r="L102" s="31"/>
    </row>
    <row r="103" spans="1:12" x14ac:dyDescent="0.2">
      <c r="A103" s="1"/>
      <c r="B103" s="77"/>
      <c r="C103" s="77"/>
      <c r="D103" s="77"/>
      <c r="E103" s="77"/>
      <c r="F103" s="77"/>
      <c r="G103" s="48">
        <f>SUM(G6:G102)</f>
        <v>2085</v>
      </c>
      <c r="H103" s="48" t="s">
        <v>12</v>
      </c>
      <c r="I103" s="49" t="s">
        <v>12</v>
      </c>
      <c r="J103" s="49">
        <f>SUM(J6:J102)</f>
        <v>13045896.6</v>
      </c>
      <c r="K103" s="47"/>
      <c r="L103" s="31">
        <f>SUM(L5:L102)</f>
        <v>4035323.6</v>
      </c>
    </row>
    <row r="104" spans="1:12" x14ac:dyDescent="0.2">
      <c r="A104" s="1"/>
      <c r="B104" s="60"/>
      <c r="C104" s="61"/>
      <c r="D104" s="62"/>
      <c r="E104" s="1"/>
      <c r="F104" s="1"/>
      <c r="G104" s="1"/>
      <c r="H104" s="1"/>
      <c r="I104" s="1"/>
      <c r="J104" s="1"/>
      <c r="K104" s="1"/>
      <c r="L104" s="63"/>
    </row>
    <row r="105" spans="1:12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4"/>
    </row>
    <row r="106" spans="1:12" x14ac:dyDescent="0.2">
      <c r="A106" s="1"/>
      <c r="B106" s="76" t="s">
        <v>65</v>
      </c>
      <c r="C106" s="1"/>
      <c r="D106" s="1"/>
      <c r="E106" s="1"/>
      <c r="F106" s="1"/>
      <c r="G106" s="1"/>
      <c r="H106" s="1"/>
      <c r="I106" s="1"/>
      <c r="J106" s="1"/>
      <c r="K106" s="1"/>
      <c r="L106" s="4"/>
    </row>
    <row r="108" spans="1:12" ht="15" x14ac:dyDescent="0.25">
      <c r="B108" s="71" t="s">
        <v>59</v>
      </c>
    </row>
  </sheetData>
  <hyperlinks>
    <hyperlink ref="B108" r:id="rId1" xr:uid="{1153E1D7-FF97-49CB-9CAA-CC6C222226C2}"/>
  </hyperlinks>
  <pageMargins left="0.19685039370078741" right="0.19685039370078741" top="0.59055118110236227" bottom="0.35433070866141736" header="0.31496062992125984" footer="0.31496062992125984"/>
  <pageSetup paperSize="9" scale="70" fitToHeight="0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E5F1239A7C104184620C308A61EFB8" ma:contentTypeVersion="11" ma:contentTypeDescription="Skapa ett nytt dokument." ma:contentTypeScope="" ma:versionID="0f91fb00d0fa4587f65bdb5096ab4dae">
  <xsd:schema xmlns:xsd="http://www.w3.org/2001/XMLSchema" xmlns:xs="http://www.w3.org/2001/XMLSchema" xmlns:p="http://schemas.microsoft.com/office/2006/metadata/properties" xmlns:ns2="df9c7215-29d9-4ce2-81d7-3f7faeb3fd58" xmlns:ns3="badc8639-f133-49b4-bc66-6683b56578b5" targetNamespace="http://schemas.microsoft.com/office/2006/metadata/properties" ma:root="true" ma:fieldsID="f3ebe747d174c65a991afffb9f7a3a95" ns2:_="" ns3:_="">
    <xsd:import namespace="df9c7215-29d9-4ce2-81d7-3f7faeb3fd58"/>
    <xsd:import namespace="badc8639-f133-49b4-bc66-6683b56578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c7215-29d9-4ce2-81d7-3f7faeb3f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c8639-f133-49b4-bc66-6683b56578b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A6A8F-FD76-48B1-95D8-5A7834131333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badc8639-f133-49b4-bc66-6683b56578b5"/>
    <ds:schemaRef ds:uri="http://schemas.openxmlformats.org/package/2006/metadata/core-properties"/>
    <ds:schemaRef ds:uri="df9c7215-29d9-4ce2-81d7-3f7faeb3fd5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1522CBB-7449-42E1-8083-9C56D5D54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9c7215-29d9-4ce2-81d7-3f7faeb3fd58"/>
    <ds:schemaRef ds:uri="badc8639-f133-49b4-bc66-6683b5657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568D59-91ED-42E7-AA17-C49A5D81C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240101</vt:lpstr>
    </vt:vector>
  </TitlesOfParts>
  <Company>Kungälvs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Apelgren</dc:creator>
  <cp:lastModifiedBy>Oskar Engdahl</cp:lastModifiedBy>
  <cp:lastPrinted>2024-03-05T12:48:14Z</cp:lastPrinted>
  <dcterms:created xsi:type="dcterms:W3CDTF">2014-10-02T09:08:01Z</dcterms:created>
  <dcterms:modified xsi:type="dcterms:W3CDTF">2025-12-19T11:57:49Z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0x0101003EE5F1239A7C104184620C308A61EFB8</vt:lpwstr>
  </property>
  <property fmtid="{D5CDD505-2E9C-101B-9397-08002B2CF9AE}" pid="3" name="Dokumenttyp">
    <vt:lpwstr/>
  </property>
  <property fmtid="{D5CDD505-2E9C-101B-9397-08002B2CF9AE}" pid="4" name="Kund">
    <vt:lpwstr/>
  </property>
</Properties>
</file>